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mc:AlternateContent xmlns:mc="http://schemas.openxmlformats.org/markup-compatibility/2006">
    <mc:Choice Requires="x15">
      <x15ac:absPath xmlns:x15ac="http://schemas.microsoft.com/office/spreadsheetml/2010/11/ac" url="/Users/eeaosi28394uprm/Desktop/"/>
    </mc:Choice>
  </mc:AlternateContent>
  <xr:revisionPtr revIDLastSave="0" documentId="8_{E3B88C1A-424E-B14B-846E-EFFA79A4982F}" xr6:coauthVersionLast="37" xr6:coauthVersionMax="37" xr10:uidLastSave="{00000000-0000-0000-0000-000000000000}"/>
  <bookViews>
    <workbookView xWindow="0" yWindow="460" windowWidth="25600" windowHeight="15040" xr2:uid="{00000000-000D-0000-FFFF-FFFF00000000}"/>
  </bookViews>
  <sheets>
    <sheet name="Soil Moisture Worksheet" sheetId="1" r:id="rId1"/>
    <sheet name="Application Rate" sheetId="5" r:id="rId2"/>
    <sheet name="Soil Moisture Graph" sheetId="2" r:id="rId3"/>
    <sheet name="ETc adj" sheetId="3" r:id="rId4"/>
    <sheet name="Crop Stress Factor" sheetId="4" r:id="rId5"/>
    <sheet name="Cumulative ET vs. Irrigation" sheetId="6" r:id="rId6"/>
  </sheets>
  <calcPr calcId="179021" concurrentCalc="0"/>
</workbook>
</file>

<file path=xl/calcChain.xml><?xml version="1.0" encoding="utf-8"?>
<calcChain xmlns="http://schemas.openxmlformats.org/spreadsheetml/2006/main">
  <c r="P12" i="1" l="1"/>
  <c r="M12" i="1"/>
  <c r="A5" i="5"/>
  <c r="A2" i="6"/>
  <c r="D5" i="1"/>
  <c r="H5" i="1"/>
  <c r="J5" i="1"/>
  <c r="L5" i="1"/>
  <c r="E6" i="1"/>
  <c r="I6" i="1"/>
  <c r="B6" i="1"/>
  <c r="C6" i="1"/>
  <c r="D6" i="1"/>
  <c r="F6" i="1"/>
  <c r="H6" i="1"/>
  <c r="J6" i="1"/>
  <c r="L6" i="1"/>
  <c r="E7" i="1"/>
  <c r="I7" i="1"/>
  <c r="B7" i="1"/>
  <c r="C7" i="1"/>
  <c r="D7" i="1"/>
  <c r="F7" i="1"/>
  <c r="H7" i="1"/>
  <c r="J7" i="1"/>
  <c r="L7" i="1"/>
  <c r="E8" i="1"/>
  <c r="I8" i="1"/>
  <c r="B8" i="1"/>
  <c r="C8" i="1"/>
  <c r="D8" i="1"/>
  <c r="F8" i="1"/>
  <c r="H8" i="1"/>
  <c r="J8" i="1"/>
  <c r="L8" i="1"/>
  <c r="E9" i="1"/>
  <c r="I9" i="1"/>
  <c r="B9" i="1"/>
  <c r="C9" i="1"/>
  <c r="D9" i="1"/>
  <c r="F9" i="1"/>
  <c r="H9" i="1"/>
  <c r="J9" i="1"/>
  <c r="L9" i="1"/>
  <c r="E10" i="1"/>
  <c r="I10" i="1"/>
  <c r="B10" i="1"/>
  <c r="C10" i="1"/>
  <c r="D10" i="1"/>
  <c r="F10" i="1"/>
  <c r="H10" i="1"/>
  <c r="J10" i="1"/>
  <c r="L10" i="1"/>
  <c r="E11" i="1"/>
  <c r="I11" i="1"/>
  <c r="B11" i="1"/>
  <c r="C11" i="1"/>
  <c r="D11" i="1"/>
  <c r="F11" i="1"/>
  <c r="H11" i="1"/>
  <c r="J11" i="1"/>
  <c r="L11" i="1"/>
  <c r="E12" i="1"/>
  <c r="I12" i="1"/>
  <c r="B12" i="1"/>
  <c r="C12" i="1"/>
  <c r="D12" i="1"/>
  <c r="F12" i="1"/>
  <c r="H12" i="1"/>
  <c r="J12" i="1"/>
  <c r="L12" i="1"/>
  <c r="E13" i="1"/>
  <c r="I13" i="1"/>
  <c r="B13" i="1"/>
  <c r="C13" i="1"/>
  <c r="D13" i="1"/>
  <c r="F13" i="1"/>
  <c r="H13" i="1"/>
  <c r="J13" i="1"/>
  <c r="L13" i="1"/>
  <c r="E14" i="1"/>
  <c r="I14" i="1"/>
  <c r="B14" i="1"/>
  <c r="C14" i="1"/>
  <c r="D14" i="1"/>
  <c r="F14" i="1"/>
  <c r="H14" i="1"/>
  <c r="J14" i="1"/>
  <c r="L14" i="1"/>
  <c r="E15" i="1"/>
  <c r="I15" i="1"/>
  <c r="B15" i="1"/>
  <c r="C15" i="1"/>
  <c r="D15" i="1"/>
  <c r="F15" i="1"/>
  <c r="H15" i="1"/>
  <c r="J15" i="1"/>
  <c r="L15" i="1"/>
  <c r="E16" i="1"/>
  <c r="I16" i="1"/>
  <c r="B16" i="1"/>
  <c r="C16" i="1"/>
  <c r="D16" i="1"/>
  <c r="F16" i="1"/>
  <c r="H16" i="1"/>
  <c r="J16" i="1"/>
  <c r="L16" i="1"/>
  <c r="E17" i="1"/>
  <c r="I17" i="1"/>
  <c r="B17" i="1"/>
  <c r="C17" i="1"/>
  <c r="D17" i="1"/>
  <c r="F17" i="1"/>
  <c r="H17" i="1"/>
  <c r="J17" i="1"/>
  <c r="L17" i="1"/>
  <c r="E18" i="1"/>
  <c r="I18" i="1"/>
  <c r="B18" i="1"/>
  <c r="C18" i="1"/>
  <c r="D18" i="1"/>
  <c r="F18" i="1"/>
  <c r="H18" i="1"/>
  <c r="J18" i="1"/>
  <c r="L18" i="1"/>
  <c r="E19" i="1"/>
  <c r="I19" i="1"/>
  <c r="B19" i="1"/>
  <c r="C19" i="1"/>
  <c r="D19" i="1"/>
  <c r="F19" i="1"/>
  <c r="H19" i="1"/>
  <c r="J19" i="1"/>
  <c r="L19" i="1"/>
  <c r="E20" i="1"/>
  <c r="I20" i="1"/>
  <c r="B20" i="1"/>
  <c r="C20" i="1"/>
  <c r="D20" i="1"/>
  <c r="F20" i="1"/>
  <c r="H20" i="1"/>
  <c r="J20" i="1"/>
  <c r="L20" i="1"/>
  <c r="E21" i="1"/>
  <c r="I21" i="1"/>
  <c r="B21" i="1"/>
  <c r="C21" i="1"/>
  <c r="D21" i="1"/>
  <c r="F21" i="1"/>
  <c r="H21" i="1"/>
  <c r="J21" i="1"/>
  <c r="L21" i="1"/>
  <c r="E22" i="1"/>
  <c r="I22" i="1"/>
  <c r="B22" i="1"/>
  <c r="C22" i="1"/>
  <c r="D22" i="1"/>
  <c r="F22" i="1"/>
  <c r="H22" i="1"/>
  <c r="J22" i="1"/>
  <c r="L22" i="1"/>
  <c r="E23" i="1"/>
  <c r="I23" i="1"/>
  <c r="B23" i="1"/>
  <c r="C23" i="1"/>
  <c r="D23" i="1"/>
  <c r="F23" i="1"/>
  <c r="H23" i="1"/>
  <c r="J23" i="1"/>
  <c r="L23" i="1"/>
  <c r="E24" i="1"/>
  <c r="I24" i="1"/>
  <c r="B24" i="1"/>
  <c r="C24" i="1"/>
  <c r="D24" i="1"/>
  <c r="F24" i="1"/>
  <c r="H24" i="1"/>
  <c r="J24" i="1"/>
  <c r="L24" i="1"/>
  <c r="E25" i="1"/>
  <c r="I25" i="1"/>
  <c r="B25" i="1"/>
  <c r="C25" i="1"/>
  <c r="D25" i="1"/>
  <c r="F25" i="1"/>
  <c r="H25" i="1"/>
  <c r="J25" i="1"/>
  <c r="L25" i="1"/>
  <c r="E26" i="1"/>
  <c r="I26" i="1"/>
  <c r="B26" i="1"/>
  <c r="C26" i="1"/>
  <c r="D26" i="1"/>
  <c r="F26" i="1"/>
  <c r="H26" i="1"/>
  <c r="J26" i="1"/>
  <c r="L26" i="1"/>
  <c r="E27" i="1"/>
  <c r="I27" i="1"/>
  <c r="B27" i="1"/>
  <c r="C27" i="1"/>
  <c r="D27" i="1"/>
  <c r="F27" i="1"/>
  <c r="H27" i="1"/>
  <c r="J27" i="1"/>
  <c r="L27" i="1"/>
  <c r="E28" i="1"/>
  <c r="I28" i="1"/>
  <c r="B28" i="1"/>
  <c r="C28" i="1"/>
  <c r="D28" i="1"/>
  <c r="F28" i="1"/>
  <c r="H28" i="1"/>
  <c r="J28" i="1"/>
  <c r="L28" i="1"/>
  <c r="E29" i="1"/>
  <c r="I29" i="1"/>
  <c r="B29" i="1"/>
  <c r="C29" i="1"/>
  <c r="D29" i="1"/>
  <c r="F29" i="1"/>
  <c r="H29" i="1"/>
  <c r="J29" i="1"/>
  <c r="L29" i="1"/>
  <c r="E30" i="1"/>
  <c r="I30" i="1"/>
  <c r="B30" i="1"/>
  <c r="C30" i="1"/>
  <c r="D30" i="1"/>
  <c r="F30" i="1"/>
  <c r="H30" i="1"/>
  <c r="J30" i="1"/>
  <c r="L30" i="1"/>
  <c r="E31" i="1"/>
  <c r="I31" i="1"/>
  <c r="B31" i="1"/>
  <c r="C31" i="1"/>
  <c r="D31" i="1"/>
  <c r="F31" i="1"/>
  <c r="H31" i="1"/>
  <c r="J31" i="1"/>
  <c r="L31" i="1"/>
  <c r="E32" i="1"/>
  <c r="I32" i="1"/>
  <c r="B32" i="1"/>
  <c r="C32" i="1"/>
  <c r="D32" i="1"/>
  <c r="F32" i="1"/>
  <c r="H32" i="1"/>
  <c r="J32" i="1"/>
  <c r="L32" i="1"/>
  <c r="E33" i="1"/>
  <c r="I33" i="1"/>
  <c r="B33" i="1"/>
  <c r="C33" i="1"/>
  <c r="D33" i="1"/>
  <c r="F33" i="1"/>
  <c r="H33" i="1"/>
  <c r="J33" i="1"/>
  <c r="L33" i="1"/>
  <c r="E34" i="1"/>
  <c r="I34" i="1"/>
  <c r="B34" i="1"/>
  <c r="C34" i="1"/>
  <c r="D34" i="1"/>
  <c r="F34" i="1"/>
  <c r="H34" i="1"/>
  <c r="J34" i="1"/>
  <c r="L34" i="1"/>
  <c r="E35" i="1"/>
  <c r="I35" i="1"/>
  <c r="B35" i="1"/>
  <c r="C35" i="1"/>
  <c r="D35" i="1"/>
  <c r="F35" i="1"/>
  <c r="H35" i="1"/>
  <c r="J35" i="1"/>
  <c r="L35" i="1"/>
  <c r="E36" i="1"/>
  <c r="I36" i="1"/>
  <c r="B36" i="1"/>
  <c r="C36" i="1"/>
  <c r="D36" i="1"/>
  <c r="F36" i="1"/>
  <c r="H36" i="1"/>
  <c r="J36" i="1"/>
  <c r="L36" i="1"/>
  <c r="E37" i="1"/>
  <c r="I37" i="1"/>
  <c r="B37" i="1"/>
  <c r="C37" i="1"/>
  <c r="D37" i="1"/>
  <c r="F37" i="1"/>
  <c r="H37" i="1"/>
  <c r="J37" i="1"/>
  <c r="L37" i="1"/>
  <c r="E38" i="1"/>
  <c r="I38" i="1"/>
  <c r="B38" i="1"/>
  <c r="C38" i="1"/>
  <c r="D38" i="1"/>
  <c r="F38" i="1"/>
  <c r="H38" i="1"/>
  <c r="J38" i="1"/>
  <c r="L38" i="1"/>
  <c r="E39" i="1"/>
  <c r="I39" i="1"/>
  <c r="B39" i="1"/>
  <c r="C39" i="1"/>
  <c r="D39" i="1"/>
  <c r="F39" i="1"/>
  <c r="H39" i="1"/>
  <c r="J39" i="1"/>
  <c r="L39" i="1"/>
  <c r="E40" i="1"/>
  <c r="I40" i="1"/>
  <c r="B40" i="1"/>
  <c r="C40" i="1"/>
  <c r="D40" i="1"/>
  <c r="F40" i="1"/>
  <c r="H40" i="1"/>
  <c r="J40" i="1"/>
  <c r="L40" i="1"/>
  <c r="E41" i="1"/>
  <c r="I41" i="1"/>
  <c r="B41" i="1"/>
  <c r="C41" i="1"/>
  <c r="D41" i="1"/>
  <c r="F41" i="1"/>
  <c r="H41" i="1"/>
  <c r="J41" i="1"/>
  <c r="L41" i="1"/>
  <c r="E42" i="1"/>
  <c r="I42" i="1"/>
  <c r="B42" i="1"/>
  <c r="C42" i="1"/>
  <c r="D42" i="1"/>
  <c r="F42" i="1"/>
  <c r="H42" i="1"/>
  <c r="J42" i="1"/>
  <c r="L42" i="1"/>
  <c r="E43" i="1"/>
  <c r="I43" i="1"/>
  <c r="B43" i="1"/>
  <c r="C43" i="1"/>
  <c r="D43" i="1"/>
  <c r="F43" i="1"/>
  <c r="H43" i="1"/>
  <c r="J43" i="1"/>
  <c r="L43" i="1"/>
  <c r="E44" i="1"/>
  <c r="I44" i="1"/>
  <c r="B44" i="1"/>
  <c r="C44" i="1"/>
  <c r="D44" i="1"/>
  <c r="F44" i="1"/>
  <c r="H44" i="1"/>
  <c r="J44" i="1"/>
  <c r="L44" i="1"/>
  <c r="E45" i="1"/>
  <c r="I45" i="1"/>
  <c r="B45" i="1"/>
  <c r="C45" i="1"/>
  <c r="D45" i="1"/>
  <c r="F45" i="1"/>
  <c r="H45" i="1"/>
  <c r="J45" i="1"/>
  <c r="L45" i="1"/>
  <c r="E46" i="1"/>
  <c r="I46" i="1"/>
  <c r="B46" i="1"/>
  <c r="C46" i="1"/>
  <c r="D46" i="1"/>
  <c r="F46" i="1"/>
  <c r="H46" i="1"/>
  <c r="J46" i="1"/>
  <c r="L46" i="1"/>
  <c r="E47" i="1"/>
  <c r="I47" i="1"/>
  <c r="B47" i="1"/>
  <c r="C47" i="1"/>
  <c r="D47" i="1"/>
  <c r="F47" i="1"/>
  <c r="H47" i="1"/>
  <c r="J47" i="1"/>
  <c r="L47" i="1"/>
  <c r="E48" i="1"/>
  <c r="I48" i="1"/>
  <c r="B48" i="1"/>
  <c r="C48" i="1"/>
  <c r="D48" i="1"/>
  <c r="F48" i="1"/>
  <c r="H48" i="1"/>
  <c r="J48" i="1"/>
  <c r="L48" i="1"/>
  <c r="E49" i="1"/>
  <c r="I49" i="1"/>
  <c r="B49" i="1"/>
  <c r="C49" i="1"/>
  <c r="D49" i="1"/>
  <c r="F49" i="1"/>
  <c r="H49" i="1"/>
  <c r="J49" i="1"/>
  <c r="L49" i="1"/>
  <c r="E50" i="1"/>
  <c r="I50" i="1"/>
  <c r="B50" i="1"/>
  <c r="C50" i="1"/>
  <c r="D50" i="1"/>
  <c r="F50" i="1"/>
  <c r="H50" i="1"/>
  <c r="J50" i="1"/>
  <c r="L50" i="1"/>
  <c r="E51" i="1"/>
  <c r="I51" i="1"/>
  <c r="B51" i="1"/>
  <c r="C51" i="1"/>
  <c r="D51" i="1"/>
  <c r="F51" i="1"/>
  <c r="H51" i="1"/>
  <c r="J51" i="1"/>
  <c r="L51" i="1"/>
  <c r="E52" i="1"/>
  <c r="I52" i="1"/>
  <c r="B52" i="1"/>
  <c r="C52" i="1"/>
  <c r="D52" i="1"/>
  <c r="F52" i="1"/>
  <c r="H52" i="1"/>
  <c r="J52" i="1"/>
  <c r="L52" i="1"/>
  <c r="E53" i="1"/>
  <c r="I53" i="1"/>
  <c r="B53" i="1"/>
  <c r="C53" i="1"/>
  <c r="D53" i="1"/>
  <c r="F53" i="1"/>
  <c r="H53" i="1"/>
  <c r="J53" i="1"/>
  <c r="L53" i="1"/>
  <c r="E54" i="1"/>
  <c r="I54" i="1"/>
  <c r="B54" i="1"/>
  <c r="C54" i="1"/>
  <c r="D54" i="1"/>
  <c r="F54" i="1"/>
  <c r="H54" i="1"/>
  <c r="J54" i="1"/>
  <c r="L54" i="1"/>
  <c r="E55" i="1"/>
  <c r="I55" i="1"/>
  <c r="B55" i="1"/>
  <c r="C55" i="1"/>
  <c r="D55" i="1"/>
  <c r="F55" i="1"/>
  <c r="H55" i="1"/>
  <c r="J55" i="1"/>
  <c r="L55" i="1"/>
  <c r="E56" i="1"/>
  <c r="I56" i="1"/>
  <c r="B56" i="1"/>
  <c r="C56" i="1"/>
  <c r="D56" i="1"/>
  <c r="F56" i="1"/>
  <c r="H56" i="1"/>
  <c r="J56" i="1"/>
  <c r="L56" i="1"/>
  <c r="E57" i="1"/>
  <c r="I57" i="1"/>
  <c r="B57" i="1"/>
  <c r="C57" i="1"/>
  <c r="D57" i="1"/>
  <c r="F57" i="1"/>
  <c r="H57" i="1"/>
  <c r="J57" i="1"/>
  <c r="L57" i="1"/>
  <c r="E58" i="1"/>
  <c r="I58" i="1"/>
  <c r="B58" i="1"/>
  <c r="C58" i="1"/>
  <c r="D58" i="1"/>
  <c r="F58" i="1"/>
  <c r="H58" i="1"/>
  <c r="J58" i="1"/>
  <c r="L58" i="1"/>
  <c r="E59" i="1"/>
  <c r="I59" i="1"/>
  <c r="B59" i="1"/>
  <c r="C59" i="1"/>
  <c r="D59" i="1"/>
  <c r="F59" i="1"/>
  <c r="H59" i="1"/>
  <c r="J59" i="1"/>
  <c r="L59" i="1"/>
  <c r="E60" i="1"/>
  <c r="I60" i="1"/>
  <c r="B60" i="1"/>
  <c r="C60" i="1"/>
  <c r="D60" i="1"/>
  <c r="F60" i="1"/>
  <c r="H60" i="1"/>
  <c r="J60" i="1"/>
  <c r="L60" i="1"/>
  <c r="E61" i="1"/>
  <c r="I61" i="1"/>
  <c r="B61" i="1"/>
  <c r="C61" i="1"/>
  <c r="D61" i="1"/>
  <c r="F61" i="1"/>
  <c r="H61" i="1"/>
  <c r="J61" i="1"/>
  <c r="L61" i="1"/>
  <c r="E62" i="1"/>
  <c r="I62" i="1"/>
  <c r="B62" i="1"/>
  <c r="C62" i="1"/>
  <c r="D62" i="1"/>
  <c r="F62" i="1"/>
  <c r="H62" i="1"/>
  <c r="J62" i="1"/>
  <c r="L62" i="1"/>
  <c r="E63" i="1"/>
  <c r="I63" i="1"/>
  <c r="B63" i="1"/>
  <c r="C63" i="1"/>
  <c r="D63" i="1"/>
  <c r="F63" i="1"/>
  <c r="H63" i="1"/>
  <c r="J63" i="1"/>
  <c r="L63" i="1"/>
  <c r="E64" i="1"/>
  <c r="I64" i="1"/>
  <c r="B64" i="1"/>
  <c r="C64" i="1"/>
  <c r="D64" i="1"/>
  <c r="F64" i="1"/>
  <c r="H64" i="1"/>
  <c r="J64" i="1"/>
  <c r="L64" i="1"/>
  <c r="E65" i="1"/>
  <c r="I65" i="1"/>
  <c r="B65" i="1"/>
  <c r="C65" i="1"/>
  <c r="D65" i="1"/>
  <c r="F65" i="1"/>
  <c r="H65" i="1"/>
  <c r="J65" i="1"/>
  <c r="L65" i="1"/>
  <c r="E66" i="1"/>
  <c r="I66" i="1"/>
  <c r="B66" i="1"/>
  <c r="C66" i="1"/>
  <c r="D66" i="1"/>
  <c r="F66" i="1"/>
  <c r="H66" i="1"/>
  <c r="J66" i="1"/>
  <c r="L66" i="1"/>
  <c r="E67" i="1"/>
  <c r="I67" i="1"/>
  <c r="B67" i="1"/>
  <c r="C67" i="1"/>
  <c r="D67" i="1"/>
  <c r="F67" i="1"/>
  <c r="H67" i="1"/>
  <c r="J67" i="1"/>
  <c r="L67" i="1"/>
  <c r="E68" i="1"/>
  <c r="I68" i="1"/>
  <c r="B68" i="1"/>
  <c r="C68" i="1"/>
  <c r="D68" i="1"/>
  <c r="F68" i="1"/>
  <c r="H68" i="1"/>
  <c r="J68" i="1"/>
  <c r="L68" i="1"/>
  <c r="E69" i="1"/>
  <c r="I69" i="1"/>
  <c r="B69" i="1"/>
  <c r="C69" i="1"/>
  <c r="D69" i="1"/>
  <c r="F69" i="1"/>
  <c r="H69" i="1"/>
  <c r="J69" i="1"/>
  <c r="L69" i="1"/>
  <c r="E70" i="1"/>
  <c r="I70" i="1"/>
  <c r="B70" i="1"/>
  <c r="C70" i="1"/>
  <c r="D70" i="1"/>
  <c r="F70" i="1"/>
  <c r="H70" i="1"/>
  <c r="J70" i="1"/>
  <c r="L70" i="1"/>
  <c r="E71" i="1"/>
  <c r="I71" i="1"/>
  <c r="B71" i="1"/>
  <c r="C71" i="1"/>
  <c r="D71" i="1"/>
  <c r="F71" i="1"/>
  <c r="H71" i="1"/>
  <c r="J71" i="1"/>
  <c r="L71" i="1"/>
  <c r="E72" i="1"/>
  <c r="I72" i="1"/>
  <c r="B72" i="1"/>
  <c r="C72" i="1"/>
  <c r="D72" i="1"/>
  <c r="F72" i="1"/>
  <c r="H72" i="1"/>
  <c r="J72" i="1"/>
  <c r="L72" i="1"/>
  <c r="E73" i="1"/>
  <c r="I73" i="1"/>
  <c r="B73" i="1"/>
  <c r="C73" i="1"/>
  <c r="D73" i="1"/>
  <c r="F73" i="1"/>
  <c r="H73" i="1"/>
  <c r="J73" i="1"/>
  <c r="L73" i="1"/>
  <c r="E74" i="1"/>
  <c r="I74" i="1"/>
  <c r="B74" i="1"/>
  <c r="C74" i="1"/>
  <c r="D74" i="1"/>
  <c r="F74" i="1"/>
  <c r="H74" i="1"/>
  <c r="J74" i="1"/>
  <c r="L74" i="1"/>
  <c r="E75" i="1"/>
  <c r="I75" i="1"/>
  <c r="B75" i="1"/>
  <c r="C75" i="1"/>
  <c r="D75" i="1"/>
  <c r="F75" i="1"/>
  <c r="H75" i="1"/>
  <c r="J75" i="1"/>
  <c r="L75" i="1"/>
  <c r="E76" i="1"/>
  <c r="I76" i="1"/>
  <c r="B76" i="1"/>
  <c r="C76" i="1"/>
  <c r="D76" i="1"/>
  <c r="F76" i="1"/>
  <c r="H76" i="1"/>
  <c r="J76" i="1"/>
  <c r="L76" i="1"/>
  <c r="E77" i="1"/>
  <c r="I77" i="1"/>
  <c r="B77" i="1"/>
  <c r="C77" i="1"/>
  <c r="D77" i="1"/>
  <c r="F77" i="1"/>
  <c r="H77" i="1"/>
  <c r="J77" i="1"/>
  <c r="L77" i="1"/>
  <c r="E78" i="1"/>
  <c r="I78" i="1"/>
  <c r="B78" i="1"/>
  <c r="C78" i="1"/>
  <c r="D78" i="1"/>
  <c r="F78" i="1"/>
  <c r="H78" i="1"/>
  <c r="J78" i="1"/>
  <c r="L78" i="1"/>
  <c r="E79" i="1"/>
  <c r="I79" i="1"/>
  <c r="B79" i="1"/>
  <c r="C79" i="1"/>
  <c r="D79" i="1"/>
  <c r="F79" i="1"/>
  <c r="H79" i="1"/>
  <c r="J79" i="1"/>
  <c r="L79" i="1"/>
  <c r="E80" i="1"/>
  <c r="I80" i="1"/>
  <c r="B80" i="1"/>
  <c r="C80" i="1"/>
  <c r="D80" i="1"/>
  <c r="F80" i="1"/>
  <c r="H80" i="1"/>
  <c r="J80" i="1"/>
  <c r="L80" i="1"/>
  <c r="E81" i="1"/>
  <c r="I81" i="1"/>
  <c r="B81" i="1"/>
  <c r="C81" i="1"/>
  <c r="D81" i="1"/>
  <c r="F81" i="1"/>
  <c r="H81" i="1"/>
  <c r="J81" i="1"/>
  <c r="L81" i="1"/>
  <c r="E82" i="1"/>
  <c r="I82" i="1"/>
  <c r="B82" i="1"/>
  <c r="C82" i="1"/>
  <c r="D82" i="1"/>
  <c r="F82" i="1"/>
  <c r="H82" i="1"/>
  <c r="J82" i="1"/>
  <c r="L82" i="1"/>
  <c r="E83" i="1"/>
  <c r="I83" i="1"/>
  <c r="B83" i="1"/>
  <c r="C83" i="1"/>
  <c r="D83" i="1"/>
  <c r="F83" i="1"/>
  <c r="H83" i="1"/>
  <c r="J83" i="1"/>
  <c r="L83" i="1"/>
  <c r="E84" i="1"/>
  <c r="I84" i="1"/>
  <c r="B84" i="1"/>
  <c r="C84" i="1"/>
  <c r="D84" i="1"/>
  <c r="F84" i="1"/>
  <c r="H84" i="1"/>
  <c r="J84" i="1"/>
  <c r="L84" i="1"/>
  <c r="E85" i="1"/>
  <c r="I85" i="1"/>
  <c r="B85" i="1"/>
  <c r="C85" i="1"/>
  <c r="D85" i="1"/>
  <c r="F85" i="1"/>
  <c r="H85" i="1"/>
  <c r="J85" i="1"/>
  <c r="L85" i="1"/>
  <c r="E86" i="1"/>
  <c r="I86" i="1"/>
  <c r="B86" i="1"/>
  <c r="C86" i="1"/>
  <c r="D86" i="1"/>
  <c r="F86" i="1"/>
  <c r="H86" i="1"/>
  <c r="J86" i="1"/>
  <c r="L86" i="1"/>
  <c r="E87" i="1"/>
  <c r="I87" i="1"/>
  <c r="B87" i="1"/>
  <c r="C87" i="1"/>
  <c r="D87" i="1"/>
  <c r="F87" i="1"/>
  <c r="H87" i="1"/>
  <c r="J87" i="1"/>
  <c r="L87" i="1"/>
  <c r="E88" i="1"/>
  <c r="I88" i="1"/>
  <c r="B88" i="1"/>
  <c r="C88" i="1"/>
  <c r="D88" i="1"/>
  <c r="F88" i="1"/>
  <c r="H88" i="1"/>
  <c r="J88" i="1"/>
  <c r="L88" i="1"/>
  <c r="E89" i="1"/>
  <c r="I89" i="1"/>
  <c r="B89" i="1"/>
  <c r="C89" i="1"/>
  <c r="D89" i="1"/>
  <c r="F89" i="1"/>
  <c r="H89" i="1"/>
  <c r="J89"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7" i="1"/>
  <c r="Q8" i="1"/>
  <c r="Q9" i="1"/>
  <c r="Q10" i="1"/>
  <c r="Q11" i="1"/>
  <c r="Q6" i="1"/>
  <c r="P13" i="4"/>
  <c r="B2" i="6"/>
  <c r="B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5" i="5"/>
  <c r="F5" i="5"/>
  <c r="H5" i="5"/>
  <c r="B7" i="5"/>
  <c r="C6" i="5"/>
  <c r="C7" i="5"/>
  <c r="E6" i="5"/>
  <c r="E7" i="5"/>
  <c r="D6" i="5"/>
  <c r="D7" i="5"/>
  <c r="F7" i="5"/>
  <c r="G6" i="5"/>
  <c r="G7" i="5"/>
  <c r="H7" i="5"/>
  <c r="B8" i="5"/>
  <c r="C8" i="5"/>
  <c r="E8" i="5"/>
  <c r="D8" i="5"/>
  <c r="F8" i="5"/>
  <c r="G8" i="5"/>
  <c r="H8" i="5"/>
  <c r="B9" i="5"/>
  <c r="C9" i="5"/>
  <c r="E9" i="5"/>
  <c r="D9" i="5"/>
  <c r="F9" i="5"/>
  <c r="G9" i="5"/>
  <c r="H9" i="5"/>
  <c r="B10" i="5"/>
  <c r="C10" i="5"/>
  <c r="E10" i="5"/>
  <c r="D10" i="5"/>
  <c r="F10" i="5"/>
  <c r="G10" i="5"/>
  <c r="H10" i="5"/>
  <c r="B11" i="5"/>
  <c r="C11" i="5"/>
  <c r="E11" i="5"/>
  <c r="D11" i="5"/>
  <c r="F11" i="5"/>
  <c r="G11" i="5"/>
  <c r="H11" i="5"/>
  <c r="B12" i="5"/>
  <c r="C12" i="5"/>
  <c r="E12" i="5"/>
  <c r="D12" i="5"/>
  <c r="F12" i="5"/>
  <c r="G12" i="5"/>
  <c r="H12" i="5"/>
  <c r="B13" i="5"/>
  <c r="C13" i="5"/>
  <c r="E13" i="5"/>
  <c r="D13" i="5"/>
  <c r="F13" i="5"/>
  <c r="G13" i="5"/>
  <c r="H13" i="5"/>
  <c r="B6" i="5"/>
  <c r="F6" i="5"/>
  <c r="H6" i="5"/>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B34" i="5"/>
  <c r="C14" i="5"/>
  <c r="C15" i="5"/>
  <c r="C16" i="5"/>
  <c r="C17" i="5"/>
  <c r="C18" i="5"/>
  <c r="C19" i="5"/>
  <c r="C20" i="5"/>
  <c r="C21" i="5"/>
  <c r="C22" i="5"/>
  <c r="C23" i="5"/>
  <c r="C24" i="5"/>
  <c r="C25" i="5"/>
  <c r="C26" i="5"/>
  <c r="C27" i="5"/>
  <c r="C28" i="5"/>
  <c r="C29" i="5"/>
  <c r="C30" i="5"/>
  <c r="C31" i="5"/>
  <c r="C32" i="5"/>
  <c r="C33" i="5"/>
  <c r="C34"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E14" i="5"/>
  <c r="E15" i="5"/>
  <c r="E16" i="5"/>
  <c r="E17" i="5"/>
  <c r="E18" i="5"/>
  <c r="E19" i="5"/>
  <c r="E20" i="5"/>
  <c r="E21" i="5"/>
  <c r="E22" i="5"/>
  <c r="E23" i="5"/>
  <c r="E24" i="5"/>
  <c r="E25" i="5"/>
  <c r="E26" i="5"/>
  <c r="E27" i="5"/>
  <c r="E28" i="5"/>
  <c r="E29" i="5"/>
  <c r="E30" i="5"/>
  <c r="E31" i="5"/>
  <c r="E32" i="5"/>
  <c r="E33" i="5"/>
  <c r="E34" i="5"/>
  <c r="F34" i="5"/>
  <c r="G14" i="5"/>
  <c r="G15" i="5"/>
  <c r="G16" i="5"/>
  <c r="G17" i="5"/>
  <c r="G18" i="5"/>
  <c r="G19" i="5"/>
  <c r="G20" i="5"/>
  <c r="G21" i="5"/>
  <c r="G22" i="5"/>
  <c r="G23" i="5"/>
  <c r="G24" i="5"/>
  <c r="G25" i="5"/>
  <c r="G26" i="5"/>
  <c r="G27" i="5"/>
  <c r="G28" i="5"/>
  <c r="G29" i="5"/>
  <c r="G30" i="5"/>
  <c r="G31" i="5"/>
  <c r="G32" i="5"/>
  <c r="G33" i="5"/>
  <c r="G34" i="5"/>
  <c r="H34" i="5"/>
  <c r="B35" i="5"/>
  <c r="C35" i="5"/>
  <c r="E35" i="5"/>
  <c r="F35" i="5"/>
  <c r="G35" i="5"/>
  <c r="H35" i="5"/>
  <c r="E36" i="5"/>
  <c r="E37" i="5"/>
  <c r="E38" i="5"/>
  <c r="E39" i="5"/>
  <c r="E40" i="5"/>
  <c r="E41" i="5"/>
  <c r="E42" i="5"/>
  <c r="E43" i="5"/>
  <c r="E44" i="5"/>
  <c r="E45" i="5"/>
  <c r="E46" i="5"/>
  <c r="E47" i="5"/>
  <c r="E48" i="5"/>
  <c r="E49" i="5"/>
  <c r="E50" i="5"/>
  <c r="E51" i="5"/>
  <c r="E52" i="5"/>
  <c r="E53" i="5"/>
  <c r="E54" i="5"/>
  <c r="E55" i="5"/>
  <c r="G36" i="5"/>
  <c r="G37" i="5"/>
  <c r="G38" i="5"/>
  <c r="G39" i="5"/>
  <c r="G40" i="5"/>
  <c r="G41" i="5"/>
  <c r="G42" i="5"/>
  <c r="G43" i="5"/>
  <c r="G44" i="5"/>
  <c r="G45" i="5"/>
  <c r="G46" i="5"/>
  <c r="G47" i="5"/>
  <c r="G48" i="5"/>
  <c r="G49" i="5"/>
  <c r="G50" i="5"/>
  <c r="G51" i="5"/>
  <c r="G52" i="5"/>
  <c r="G53" i="5"/>
  <c r="G54" i="5"/>
  <c r="G55" i="5"/>
  <c r="B36" i="5"/>
  <c r="B37" i="5"/>
  <c r="B38" i="5"/>
  <c r="B39" i="5"/>
  <c r="B40" i="5"/>
  <c r="B41" i="5"/>
  <c r="B42" i="5"/>
  <c r="B43" i="5"/>
  <c r="B44" i="5"/>
  <c r="B45" i="5"/>
  <c r="B46" i="5"/>
  <c r="B47" i="5"/>
  <c r="B48" i="5"/>
  <c r="B49" i="5"/>
  <c r="B50" i="5"/>
  <c r="B51" i="5"/>
  <c r="B52" i="5"/>
  <c r="B53" i="5"/>
  <c r="B54" i="5"/>
  <c r="B55" i="5"/>
  <c r="B56" i="5"/>
  <c r="E56" i="5"/>
  <c r="E57" i="5"/>
  <c r="G56" i="5"/>
  <c r="G57" i="5"/>
  <c r="B57" i="5"/>
  <c r="D57" i="5"/>
  <c r="D58" i="5"/>
  <c r="B58" i="5"/>
  <c r="E58" i="5"/>
  <c r="E59" i="5"/>
  <c r="G58" i="5"/>
  <c r="G59" i="5"/>
  <c r="B59" i="5"/>
  <c r="D59" i="5"/>
  <c r="D60" i="5"/>
  <c r="B60" i="5"/>
  <c r="E60" i="5"/>
  <c r="E61" i="5"/>
  <c r="G60" i="5"/>
  <c r="G61" i="5"/>
  <c r="B61" i="5"/>
  <c r="D61" i="5"/>
  <c r="D62" i="5"/>
  <c r="B62" i="5"/>
  <c r="E62" i="5"/>
  <c r="E63"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B63" i="5"/>
  <c r="D63" i="5"/>
  <c r="D64" i="5"/>
  <c r="D65" i="5"/>
  <c r="D66" i="5"/>
  <c r="D67" i="5"/>
  <c r="D68" i="5"/>
  <c r="D69" i="5"/>
  <c r="D70" i="5"/>
  <c r="D71" i="5"/>
  <c r="D72" i="5"/>
  <c r="D73" i="5"/>
  <c r="D74" i="5"/>
  <c r="D75" i="5"/>
  <c r="D76" i="5"/>
  <c r="D77" i="5"/>
  <c r="D78" i="5"/>
  <c r="D79" i="5"/>
  <c r="D80" i="5"/>
  <c r="D81" i="5"/>
  <c r="D82" i="5"/>
  <c r="D83" i="5"/>
  <c r="D84" i="5"/>
  <c r="D85" i="5"/>
  <c r="D86" i="5"/>
  <c r="D87" i="5"/>
  <c r="D88" i="5"/>
  <c r="D89" i="5"/>
  <c r="B64" i="5"/>
  <c r="E64" i="5"/>
  <c r="B65" i="5"/>
  <c r="E65" i="5"/>
  <c r="E66" i="5"/>
  <c r="E67" i="5"/>
  <c r="E68" i="5"/>
  <c r="E69" i="5"/>
  <c r="E70" i="5"/>
  <c r="E71" i="5"/>
  <c r="E72" i="5"/>
  <c r="E73" i="5"/>
  <c r="E74" i="5"/>
  <c r="E75" i="5"/>
  <c r="E76" i="5"/>
  <c r="E77" i="5"/>
  <c r="E78" i="5"/>
  <c r="E79" i="5"/>
  <c r="E80" i="5"/>
  <c r="E81" i="5"/>
  <c r="E82" i="5"/>
  <c r="E83" i="5"/>
  <c r="E84" i="5"/>
  <c r="E85" i="5"/>
  <c r="E86" i="5"/>
  <c r="E87" i="5"/>
  <c r="E88" i="5"/>
  <c r="E89" i="5"/>
  <c r="B66" i="5"/>
  <c r="B67" i="5"/>
  <c r="B68" i="5"/>
  <c r="B69" i="5"/>
  <c r="B70" i="5"/>
  <c r="B71" i="5"/>
  <c r="B72" i="5"/>
  <c r="B73" i="5"/>
  <c r="B74" i="5"/>
  <c r="B75" i="5"/>
  <c r="B76" i="5"/>
  <c r="B77" i="5"/>
  <c r="B78" i="5"/>
  <c r="B79" i="5"/>
  <c r="B80" i="5"/>
  <c r="B81" i="5"/>
  <c r="B82" i="5"/>
  <c r="B83" i="5"/>
  <c r="B84" i="5"/>
  <c r="B85" i="5"/>
  <c r="B86" i="5"/>
  <c r="B87" i="5"/>
  <c r="B88" i="5"/>
  <c r="B89"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G34"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B14" i="5"/>
  <c r="B15" i="5"/>
  <c r="B16" i="5"/>
  <c r="B17" i="5"/>
  <c r="B18" i="5"/>
  <c r="B19" i="5"/>
  <c r="B20" i="5"/>
  <c r="B21" i="5"/>
  <c r="B22" i="5"/>
  <c r="B23" i="5"/>
  <c r="B24" i="5"/>
  <c r="B25" i="5"/>
  <c r="B26" i="5"/>
  <c r="B27" i="5"/>
  <c r="B28" i="5"/>
  <c r="B29" i="5"/>
  <c r="B30" i="5"/>
  <c r="B31" i="5"/>
  <c r="B32" i="5"/>
  <c r="B33" i="5"/>
  <c r="C2" i="6"/>
  <c r="C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5" i="1"/>
  <c r="P5" i="1"/>
  <c r="M5" i="1"/>
  <c r="N5" i="1"/>
  <c r="C36" i="5"/>
  <c r="P6" i="1"/>
  <c r="M6" i="1"/>
  <c r="N6" i="1"/>
  <c r="F36" i="5"/>
  <c r="H36" i="5"/>
  <c r="C37" i="5"/>
  <c r="G35" i="1"/>
  <c r="M7" i="1"/>
  <c r="N7" i="1"/>
  <c r="P7" i="1"/>
  <c r="F37" i="5"/>
  <c r="H37" i="5"/>
  <c r="C38" i="5"/>
  <c r="G36" i="1"/>
  <c r="P8" i="1"/>
  <c r="M8" i="1"/>
  <c r="N8" i="1"/>
  <c r="F38" i="5"/>
  <c r="H38" i="5"/>
  <c r="C39" i="5"/>
  <c r="G37" i="1"/>
  <c r="P9" i="1"/>
  <c r="M9" i="1"/>
  <c r="N9" i="1"/>
  <c r="F39" i="5"/>
  <c r="H39" i="5"/>
  <c r="C40" i="5"/>
  <c r="G38" i="1"/>
  <c r="P10" i="1"/>
  <c r="M10" i="1"/>
  <c r="N10" i="1"/>
  <c r="F40" i="5"/>
  <c r="H40" i="5"/>
  <c r="C41" i="5"/>
  <c r="G39" i="1"/>
  <c r="P11" i="1"/>
  <c r="M11" i="1"/>
  <c r="N11" i="1"/>
  <c r="F41" i="5"/>
  <c r="H41" i="5"/>
  <c r="C42" i="5"/>
  <c r="G40" i="1"/>
  <c r="F14" i="5"/>
  <c r="N12" i="1"/>
  <c r="F42" i="5"/>
  <c r="H42" i="5"/>
  <c r="C43" i="5"/>
  <c r="H14" i="5"/>
  <c r="G41" i="1"/>
  <c r="M13" i="1"/>
  <c r="N13" i="1"/>
  <c r="P13" i="1"/>
  <c r="F15" i="5"/>
  <c r="H15" i="5"/>
  <c r="F43" i="5"/>
  <c r="H43" i="5"/>
  <c r="C44" i="5"/>
  <c r="G42" i="1"/>
  <c r="M14" i="1"/>
  <c r="N14" i="1"/>
  <c r="P14" i="1"/>
  <c r="F16" i="5"/>
  <c r="H16" i="5"/>
  <c r="F44" i="5"/>
  <c r="H44" i="5"/>
  <c r="C45" i="5"/>
  <c r="G43" i="1"/>
  <c r="M15" i="1"/>
  <c r="N15" i="1"/>
  <c r="P15" i="1"/>
  <c r="F17" i="5"/>
  <c r="H17" i="5"/>
  <c r="F45" i="5"/>
  <c r="H45" i="5"/>
  <c r="C46" i="5"/>
  <c r="G44" i="1"/>
  <c r="P16" i="1"/>
  <c r="M16" i="1"/>
  <c r="N16" i="1"/>
  <c r="F18" i="5"/>
  <c r="H18" i="5"/>
  <c r="F46" i="5"/>
  <c r="H46" i="5"/>
  <c r="C47" i="5"/>
  <c r="G45" i="1"/>
  <c r="P17" i="1"/>
  <c r="F19" i="5"/>
  <c r="H19" i="5"/>
  <c r="F47" i="5"/>
  <c r="H47" i="5"/>
  <c r="C48" i="5"/>
  <c r="M17" i="1"/>
  <c r="N17" i="1"/>
  <c r="G46" i="1"/>
  <c r="F20" i="5"/>
  <c r="H20" i="5"/>
  <c r="F48" i="5"/>
  <c r="H48" i="5"/>
  <c r="C49" i="5"/>
  <c r="M18" i="1"/>
  <c r="N18" i="1"/>
  <c r="G47" i="1"/>
  <c r="F21" i="5"/>
  <c r="F49" i="5"/>
  <c r="H49" i="5"/>
  <c r="C50" i="5"/>
  <c r="H21" i="5"/>
  <c r="P18" i="1"/>
  <c r="G48" i="1"/>
  <c r="F22" i="5"/>
  <c r="H22" i="5"/>
  <c r="F50" i="5"/>
  <c r="H50" i="5"/>
  <c r="C51" i="5"/>
  <c r="G49" i="1"/>
  <c r="F23" i="5"/>
  <c r="H23" i="5"/>
  <c r="F51" i="5"/>
  <c r="H51" i="5"/>
  <c r="C52" i="5"/>
  <c r="P19" i="1"/>
  <c r="M19" i="1"/>
  <c r="N19" i="1"/>
  <c r="G50" i="1"/>
  <c r="F24" i="5"/>
  <c r="H24" i="5"/>
  <c r="F52" i="5"/>
  <c r="H52" i="5"/>
  <c r="C53" i="5"/>
  <c r="P20" i="1"/>
  <c r="M20" i="1"/>
  <c r="N20" i="1"/>
  <c r="G51" i="1"/>
  <c r="F25" i="5"/>
  <c r="H25" i="5"/>
  <c r="F53" i="5"/>
  <c r="H53" i="5"/>
  <c r="C54" i="5"/>
  <c r="P21" i="1"/>
  <c r="M21" i="1"/>
  <c r="N21" i="1"/>
  <c r="G52" i="1"/>
  <c r="F26" i="5"/>
  <c r="F54" i="5"/>
  <c r="H54" i="5"/>
  <c r="C55" i="5"/>
  <c r="H26" i="5"/>
  <c r="M22" i="1"/>
  <c r="N22" i="1"/>
  <c r="P22" i="1"/>
  <c r="G53" i="1"/>
  <c r="F27" i="5"/>
  <c r="H27" i="5"/>
  <c r="C56" i="5"/>
  <c r="F55" i="5"/>
  <c r="H55" i="5"/>
  <c r="M23" i="1"/>
  <c r="N23" i="1"/>
  <c r="P23" i="1"/>
  <c r="G54" i="1"/>
  <c r="F28" i="5"/>
  <c r="H28" i="5"/>
  <c r="F56" i="5"/>
  <c r="H56" i="5"/>
  <c r="C57" i="5"/>
  <c r="M24" i="1"/>
  <c r="N24" i="1"/>
  <c r="P24" i="1"/>
  <c r="G55" i="1"/>
  <c r="F29" i="5"/>
  <c r="H29" i="5"/>
  <c r="C58" i="5"/>
  <c r="F57" i="5"/>
  <c r="H57" i="5"/>
  <c r="M25" i="1"/>
  <c r="N25" i="1"/>
  <c r="P25" i="1"/>
  <c r="G56" i="1"/>
  <c r="F30" i="5"/>
  <c r="H30" i="5"/>
  <c r="F58" i="5"/>
  <c r="H58" i="5"/>
  <c r="C59" i="5"/>
  <c r="M26" i="1"/>
  <c r="N26" i="1"/>
  <c r="P26" i="1"/>
  <c r="G57" i="1"/>
  <c r="F31" i="5"/>
  <c r="H31" i="5"/>
  <c r="C60" i="5"/>
  <c r="F59" i="5"/>
  <c r="H59" i="5"/>
  <c r="M27" i="1"/>
  <c r="N27" i="1"/>
  <c r="P27" i="1"/>
  <c r="G58" i="1"/>
  <c r="F32" i="5"/>
  <c r="H32" i="5"/>
  <c r="F33" i="5"/>
  <c r="H33" i="5"/>
  <c r="F60" i="5"/>
  <c r="H60" i="5"/>
  <c r="C61" i="5"/>
  <c r="P28" i="1"/>
  <c r="M28" i="1"/>
  <c r="N28" i="1"/>
  <c r="G59" i="1"/>
  <c r="C62" i="5"/>
  <c r="F61" i="5"/>
  <c r="H61" i="5"/>
  <c r="M29" i="1"/>
  <c r="N29" i="1"/>
  <c r="P29" i="1"/>
  <c r="G60" i="1"/>
  <c r="F62" i="5"/>
  <c r="H62" i="5"/>
  <c r="C63" i="5"/>
  <c r="M30" i="1"/>
  <c r="N30" i="1"/>
  <c r="P30" i="1"/>
  <c r="G61" i="1"/>
  <c r="C64" i="5"/>
  <c r="F63" i="5"/>
  <c r="H63" i="5"/>
  <c r="M31" i="1"/>
  <c r="N31" i="1"/>
  <c r="P31" i="1"/>
  <c r="G62" i="1"/>
  <c r="F64" i="5"/>
  <c r="H64" i="5"/>
  <c r="C65" i="5"/>
  <c r="M32" i="1"/>
  <c r="N32" i="1"/>
  <c r="P32" i="1"/>
  <c r="G63" i="1"/>
  <c r="F65" i="5"/>
  <c r="H65" i="5"/>
  <c r="C66" i="5"/>
  <c r="M33" i="1"/>
  <c r="N33" i="1"/>
  <c r="P33" i="1"/>
  <c r="G64" i="1"/>
  <c r="F66" i="5"/>
  <c r="H66" i="5"/>
  <c r="C67" i="5"/>
  <c r="M34" i="1"/>
  <c r="N34" i="1"/>
  <c r="P34" i="1"/>
  <c r="G65" i="1"/>
  <c r="F67" i="5"/>
  <c r="H67" i="5"/>
  <c r="C68" i="5"/>
  <c r="M35" i="1"/>
  <c r="N35" i="1"/>
  <c r="P35" i="1"/>
  <c r="G66" i="1"/>
  <c r="F68" i="5"/>
  <c r="H68" i="5"/>
  <c r="C69" i="5"/>
  <c r="P36" i="1"/>
  <c r="M36" i="1"/>
  <c r="N36" i="1"/>
  <c r="G67" i="1"/>
  <c r="F69" i="5"/>
  <c r="H69" i="5"/>
  <c r="C70" i="5"/>
  <c r="M37" i="1"/>
  <c r="N37" i="1"/>
  <c r="P37" i="1"/>
  <c r="G68" i="1"/>
  <c r="F70" i="5"/>
  <c r="H70" i="5"/>
  <c r="C71" i="5"/>
  <c r="M38" i="1"/>
  <c r="N38" i="1"/>
  <c r="P38" i="1"/>
  <c r="G69" i="1"/>
  <c r="F71" i="5"/>
  <c r="H71" i="5"/>
  <c r="C72" i="5"/>
  <c r="P39" i="1"/>
  <c r="M39" i="1"/>
  <c r="N39" i="1"/>
  <c r="G70" i="1"/>
  <c r="F72" i="5"/>
  <c r="H72" i="5"/>
  <c r="C73" i="5"/>
  <c r="M40" i="1"/>
  <c r="N40" i="1"/>
  <c r="P40" i="1"/>
  <c r="G71" i="1"/>
  <c r="F73" i="5"/>
  <c r="H73" i="5"/>
  <c r="C74" i="5"/>
  <c r="M41" i="1"/>
  <c r="N41" i="1"/>
  <c r="P41" i="1"/>
  <c r="G72" i="1"/>
  <c r="F74" i="5"/>
  <c r="H74" i="5"/>
  <c r="C75" i="5"/>
  <c r="M42" i="1"/>
  <c r="N42" i="1"/>
  <c r="P42" i="1"/>
  <c r="G73" i="1"/>
  <c r="F75" i="5"/>
  <c r="H75" i="5"/>
  <c r="C76" i="5"/>
  <c r="P43" i="1"/>
  <c r="M43" i="1"/>
  <c r="N43" i="1"/>
  <c r="G74" i="1"/>
  <c r="F76" i="5"/>
  <c r="H76" i="5"/>
  <c r="C77" i="5"/>
  <c r="M44" i="1"/>
  <c r="N44" i="1"/>
  <c r="P44" i="1"/>
  <c r="G75" i="1"/>
  <c r="F77" i="5"/>
  <c r="H77" i="5"/>
  <c r="C78" i="5"/>
  <c r="M45" i="1"/>
  <c r="N45" i="1"/>
  <c r="P45" i="1"/>
  <c r="G76" i="1"/>
  <c r="F78" i="5"/>
  <c r="H78" i="5"/>
  <c r="C79" i="5"/>
  <c r="P46" i="1"/>
  <c r="M46" i="1"/>
  <c r="N46" i="1"/>
  <c r="G77" i="1"/>
  <c r="F79" i="5"/>
  <c r="H79" i="5"/>
  <c r="C80" i="5"/>
  <c r="P47" i="1"/>
  <c r="M47" i="1"/>
  <c r="N47" i="1"/>
  <c r="G78" i="1"/>
  <c r="F80" i="5"/>
  <c r="H80" i="5"/>
  <c r="C81" i="5"/>
  <c r="P48" i="1"/>
  <c r="M48" i="1"/>
  <c r="N48" i="1"/>
  <c r="G79" i="1"/>
  <c r="F81" i="5"/>
  <c r="H81" i="5"/>
  <c r="C82" i="5"/>
  <c r="M49" i="1"/>
  <c r="N49" i="1"/>
  <c r="P49" i="1"/>
  <c r="G80" i="1"/>
  <c r="F82" i="5"/>
  <c r="H82" i="5"/>
  <c r="C83" i="5"/>
  <c r="P50" i="1"/>
  <c r="M50" i="1"/>
  <c r="N50" i="1"/>
  <c r="G81" i="1"/>
  <c r="F83" i="5"/>
  <c r="H83" i="5"/>
  <c r="C84" i="5"/>
  <c r="P51" i="1"/>
  <c r="M51" i="1"/>
  <c r="N51" i="1"/>
  <c r="G82" i="1"/>
  <c r="F84" i="5"/>
  <c r="H84" i="5"/>
  <c r="C85" i="5"/>
  <c r="P52" i="1"/>
  <c r="M52" i="1"/>
  <c r="N52" i="1"/>
  <c r="G83" i="1"/>
  <c r="F85" i="5"/>
  <c r="H85" i="5"/>
  <c r="C86" i="5"/>
  <c r="M53" i="1"/>
  <c r="N53" i="1"/>
  <c r="P53" i="1"/>
  <c r="G84" i="1"/>
  <c r="F86" i="5"/>
  <c r="H86" i="5"/>
  <c r="C87" i="5"/>
  <c r="M54" i="1"/>
  <c r="N54" i="1"/>
  <c r="P54" i="1"/>
  <c r="G85" i="1"/>
  <c r="F87" i="5"/>
  <c r="H87" i="5"/>
  <c r="C88" i="5"/>
  <c r="M55" i="1"/>
  <c r="N55" i="1"/>
  <c r="P55" i="1"/>
  <c r="G86" i="1"/>
  <c r="F88" i="5"/>
  <c r="H88" i="5"/>
  <c r="C89" i="5"/>
  <c r="F89" i="5"/>
  <c r="H89" i="5"/>
  <c r="M56" i="1"/>
  <c r="N56" i="1"/>
  <c r="P56" i="1"/>
  <c r="G87" i="1"/>
  <c r="P57" i="1"/>
  <c r="M57" i="1"/>
  <c r="N57" i="1"/>
  <c r="G88" i="1"/>
  <c r="P58" i="1"/>
  <c r="M58" i="1"/>
  <c r="N58" i="1"/>
  <c r="G89" i="1"/>
  <c r="M59" i="1"/>
  <c r="N59" i="1"/>
  <c r="P59" i="1"/>
  <c r="M60" i="1"/>
  <c r="N60" i="1"/>
  <c r="P60" i="1"/>
  <c r="P61" i="1"/>
  <c r="M61" i="1"/>
  <c r="N61" i="1"/>
  <c r="M62" i="1"/>
  <c r="N62" i="1"/>
  <c r="P62" i="1"/>
  <c r="P63" i="1"/>
  <c r="M63" i="1"/>
  <c r="N63" i="1"/>
  <c r="P64" i="1"/>
  <c r="M64" i="1"/>
  <c r="N64" i="1"/>
  <c r="P65" i="1"/>
  <c r="M65" i="1"/>
  <c r="N65" i="1"/>
  <c r="M66" i="1"/>
  <c r="N66" i="1"/>
  <c r="P66" i="1"/>
  <c r="P67" i="1"/>
  <c r="M67" i="1"/>
  <c r="N67" i="1"/>
  <c r="M68" i="1"/>
  <c r="N68" i="1"/>
  <c r="P68" i="1"/>
  <c r="M69" i="1"/>
  <c r="N69" i="1"/>
  <c r="P69" i="1"/>
  <c r="P70" i="1"/>
  <c r="M70" i="1"/>
  <c r="N70" i="1"/>
  <c r="P71" i="1"/>
  <c r="M71" i="1"/>
  <c r="N71" i="1"/>
  <c r="M72" i="1"/>
  <c r="N72" i="1"/>
  <c r="P72" i="1"/>
  <c r="P73" i="1"/>
  <c r="M73" i="1"/>
  <c r="N73" i="1"/>
  <c r="P74" i="1"/>
  <c r="M74" i="1"/>
  <c r="N74" i="1"/>
  <c r="P75" i="1"/>
  <c r="M75" i="1"/>
  <c r="N75" i="1"/>
  <c r="P76" i="1"/>
  <c r="M76" i="1"/>
  <c r="N76" i="1"/>
  <c r="P77" i="1"/>
  <c r="M77" i="1"/>
  <c r="N77" i="1"/>
  <c r="P78" i="1"/>
  <c r="M78" i="1"/>
  <c r="N78" i="1"/>
  <c r="P79" i="1"/>
  <c r="M79" i="1"/>
  <c r="N79" i="1"/>
  <c r="P80" i="1"/>
  <c r="M80" i="1"/>
  <c r="N80" i="1"/>
  <c r="P81" i="1"/>
  <c r="M81" i="1"/>
  <c r="N81" i="1"/>
  <c r="P82" i="1"/>
  <c r="M82" i="1"/>
  <c r="N82" i="1"/>
  <c r="M83" i="1"/>
  <c r="N83" i="1"/>
  <c r="P83" i="1"/>
  <c r="P84" i="1"/>
  <c r="M84" i="1"/>
  <c r="N84" i="1"/>
  <c r="M85" i="1"/>
  <c r="N85" i="1"/>
  <c r="P85" i="1"/>
  <c r="P86" i="1"/>
  <c r="M86" i="1"/>
  <c r="N86" i="1"/>
  <c r="M87" i="1"/>
  <c r="N87" i="1"/>
  <c r="P87" i="1"/>
  <c r="P88" i="1"/>
  <c r="M88" i="1"/>
  <c r="N88" i="1"/>
  <c r="M89" i="1"/>
  <c r="N89" i="1"/>
  <c r="P89" i="1"/>
  <c r="L89" i="1"/>
</calcChain>
</file>

<file path=xl/sharedStrings.xml><?xml version="1.0" encoding="utf-8"?>
<sst xmlns="http://schemas.openxmlformats.org/spreadsheetml/2006/main" count="84" uniqueCount="62">
  <si>
    <t>Field Capacity</t>
  </si>
  <si>
    <t>Wilting Point</t>
  </si>
  <si>
    <t>TAW</t>
  </si>
  <si>
    <t>Total Available Water</t>
  </si>
  <si>
    <t>FC</t>
  </si>
  <si>
    <t>WP</t>
  </si>
  <si>
    <t>Root Depth</t>
  </si>
  <si>
    <t>RD</t>
  </si>
  <si>
    <t>Management Allowed Deficit</t>
  </si>
  <si>
    <t>MAD</t>
  </si>
  <si>
    <t>Moisture Content</t>
  </si>
  <si>
    <t>RAW</t>
  </si>
  <si>
    <t>mm</t>
  </si>
  <si>
    <t>Date</t>
  </si>
  <si>
    <t>Irrigation needed</t>
  </si>
  <si>
    <t>Applied Irrigation or Rainfall</t>
  </si>
  <si>
    <t>Enter</t>
  </si>
  <si>
    <t>Readily Available Moisture Content</t>
  </si>
  <si>
    <t>Enter on First Date</t>
  </si>
  <si>
    <t>Crop Stress Factor</t>
  </si>
  <si>
    <t>Enter Daily</t>
  </si>
  <si>
    <t>%</t>
  </si>
  <si>
    <t>m</t>
  </si>
  <si>
    <t>fraction</t>
  </si>
  <si>
    <t>Average Crop Evapotranspiration</t>
  </si>
  <si>
    <t>Average Evapotranspiration Adjusted for Stress</t>
  </si>
  <si>
    <t>Soil Water Deficit</t>
  </si>
  <si>
    <t>Did Stress Occur?</t>
  </si>
  <si>
    <r>
      <t>θ</t>
    </r>
    <r>
      <rPr>
        <vertAlign val="subscript"/>
        <sz val="12"/>
        <color indexed="8"/>
        <rFont val="Calibri"/>
        <family val="2"/>
      </rPr>
      <t xml:space="preserve">t </t>
    </r>
  </si>
  <si>
    <t>θ</t>
  </si>
  <si>
    <r>
      <t>K</t>
    </r>
    <r>
      <rPr>
        <b/>
        <vertAlign val="subscript"/>
        <sz val="11"/>
        <color indexed="8"/>
        <rFont val="Calibri"/>
        <family val="2"/>
      </rPr>
      <t>s</t>
    </r>
  </si>
  <si>
    <t>Threshold Moisture Content</t>
  </si>
  <si>
    <r>
      <t>ET</t>
    </r>
    <r>
      <rPr>
        <b/>
        <vertAlign val="subscript"/>
        <sz val="11"/>
        <color indexed="8"/>
        <rFont val="Calibri"/>
        <family val="2"/>
      </rPr>
      <t>c</t>
    </r>
  </si>
  <si>
    <r>
      <t>ET</t>
    </r>
    <r>
      <rPr>
        <b/>
        <vertAlign val="subscript"/>
        <sz val="11"/>
        <color indexed="8"/>
        <rFont val="Calibri"/>
        <family val="2"/>
      </rPr>
      <t>c adj</t>
    </r>
  </si>
  <si>
    <t>Field Area</t>
  </si>
  <si>
    <t>Volume of Water to Apply</t>
  </si>
  <si>
    <t>Irrigation Needed</t>
  </si>
  <si>
    <t>Acres</t>
  </si>
  <si>
    <t>gallons</t>
  </si>
  <si>
    <t>Pump Manifold Flow Rate</t>
  </si>
  <si>
    <t>Gallons per Minute</t>
  </si>
  <si>
    <t xml:space="preserve">Time to Apply Irrigation </t>
  </si>
  <si>
    <t>Hours</t>
  </si>
  <si>
    <t>Irrigation Efficiency</t>
  </si>
  <si>
    <t>Percent Wetted Area</t>
  </si>
  <si>
    <t>Cumulative Irrigation</t>
  </si>
  <si>
    <t>Note:  The goal of irrigation scheduling is to try to match the applied irrigation with the ET.  By the end of the season, the cumulative irrigation should more or less equal the cumulative ET.</t>
  </si>
  <si>
    <t>Relative  Yield =</t>
  </si>
  <si>
    <t>1. The crop is sweet peppers</t>
  </si>
  <si>
    <t>2. The season length is 85 days</t>
  </si>
  <si>
    <t>3. Rooting depth was obtained from the field</t>
  </si>
  <si>
    <t>4. ETc was obtained from ETc= KcETo equation</t>
  </si>
  <si>
    <t>5. Kc for peppers was used.</t>
  </si>
  <si>
    <t>6. ETo was obtained from a weather station.  Now a days, weather stations routinely estimate ETo.</t>
  </si>
  <si>
    <t>7. In this example, if crop stress occurred for 1 day, then irrigation was applied at more or less the value of the deficit ("Irrigation needed")</t>
  </si>
  <si>
    <t xml:space="preserve">Note:  The Ks factor should be maintained at a value close to 1 to minimize the yield reduction.  </t>
  </si>
  <si>
    <t>YIELD LOSS ESTIMATE</t>
  </si>
  <si>
    <t>EXAMPLE ASSUMPTIONS</t>
  </si>
  <si>
    <t>Cumulative ETc</t>
  </si>
  <si>
    <t>Ky =</t>
  </si>
  <si>
    <t>The estimated relative yield  based on equation 24 of FAO Irrigation and Drainage Paper No. 56.  For the example, assume a Ky value of 1.1.</t>
  </si>
  <si>
    <t>Lost Irrigation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</si>
</sst>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theme="1"/>
      <name val="Calibri"/>
      <family val="2"/>
      <scheme val="minor"/>
    </font>
    <font>
      <vertAlign val="subscript"/>
      <sz val="12"/>
      <color indexed="8"/>
      <name val="Calibri"/>
      <family val="2"/>
    </font>
    <font>
      <b/>
      <vertAlign val="subscript"/>
      <sz val="11"/>
      <color indexed="8"/>
      <name val="Calibri"/>
      <family val="2"/>
    </font>
    <font>
      <sz val="11"/>
      <color theme="1"/>
      <name val="Calibri"/>
      <family val="2"/>
      <scheme val="minor"/>
    </font>
    <font>
      <b/>
      <sz val="11"/>
      <color theme="1"/>
      <name val="Calibri"/>
      <family val="2"/>
      <scheme val="minor"/>
    </font>
    <font>
      <sz val="12"/>
      <color rgb="FF000000"/>
      <name val="Calibri"/>
      <family val="2"/>
      <scheme val="minor"/>
    </font>
    <font>
      <sz val="14"/>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3" fillId="0" borderId="0" applyFont="0" applyFill="0" applyBorder="0" applyAlignment="0" applyProtection="0"/>
  </cellStyleXfs>
  <cellXfs count="41">
    <xf numFmtId="0" fontId="0" fillId="0" borderId="0" xfId="0"/>
    <xf numFmtId="0" fontId="0" fillId="0" borderId="0" xfId="0" applyAlignment="1">
      <alignment horizontal="center" wrapText="1"/>
    </xf>
    <xf numFmtId="0" fontId="0" fillId="0" borderId="0" xfId="0" applyAlignment="1">
      <alignment horizontal="center"/>
    </xf>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wrapText="1"/>
    </xf>
    <xf numFmtId="0" fontId="4" fillId="0" borderId="1" xfId="0" applyFont="1"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1" fontId="0" fillId="0" borderId="1" xfId="0" applyNumberFormat="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0" fontId="0" fillId="0" borderId="1" xfId="0" applyBorder="1" applyAlignment="1">
      <alignment horizontal="center" wrapText="1"/>
    </xf>
    <xf numFmtId="2" fontId="0" fillId="2" borderId="1" xfId="0" applyNumberFormat="1" applyFill="1" applyBorder="1" applyAlignment="1">
      <alignment horizontal="center"/>
    </xf>
    <xf numFmtId="164" fontId="0" fillId="0" borderId="1" xfId="0" applyNumberFormat="1" applyBorder="1" applyAlignment="1">
      <alignment horizontal="center"/>
    </xf>
    <xf numFmtId="0" fontId="5" fillId="0" borderId="0" xfId="0" applyFont="1" applyAlignment="1">
      <alignment horizontal="center"/>
    </xf>
    <xf numFmtId="0" fontId="0" fillId="3" borderId="1" xfId="0" applyFill="1" applyBorder="1" applyAlignment="1">
      <alignment horizontal="center" wrapText="1"/>
    </xf>
    <xf numFmtId="0" fontId="4" fillId="0" borderId="2" xfId="0" applyFont="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xf>
    <xf numFmtId="0" fontId="5" fillId="0" borderId="1" xfId="0" applyFont="1" applyBorder="1" applyAlignment="1">
      <alignment horizontal="center"/>
    </xf>
    <xf numFmtId="0" fontId="0" fillId="3" borderId="1" xfId="0" applyFill="1" applyBorder="1" applyAlignment="1">
      <alignment horizontal="center"/>
    </xf>
    <xf numFmtId="2" fontId="0" fillId="0" borderId="0" xfId="0" applyNumberFormat="1"/>
    <xf numFmtId="1" fontId="0" fillId="0" borderId="0" xfId="0" applyNumberFormat="1"/>
    <xf numFmtId="0" fontId="0" fillId="2" borderId="0" xfId="0" applyFill="1"/>
    <xf numFmtId="0" fontId="0" fillId="0" borderId="0" xfId="0" applyFill="1"/>
    <xf numFmtId="0" fontId="0" fillId="0" borderId="0" xfId="0" applyBorder="1" applyAlignment="1">
      <alignment horizontal="center" wrapText="1"/>
    </xf>
    <xf numFmtId="0" fontId="4" fillId="0" borderId="0" xfId="0" applyFont="1" applyBorder="1" applyAlignment="1">
      <alignment horizontal="center"/>
    </xf>
    <xf numFmtId="0" fontId="4" fillId="0" borderId="0" xfId="0" applyFont="1" applyAlignment="1"/>
    <xf numFmtId="0" fontId="0" fillId="0" borderId="0" xfId="0" applyAlignment="1"/>
    <xf numFmtId="0" fontId="4" fillId="4" borderId="0" xfId="0" applyFont="1" applyFill="1" applyAlignment="1">
      <alignment horizontal="center"/>
    </xf>
    <xf numFmtId="164" fontId="0" fillId="0" borderId="1" xfId="0" applyNumberFormat="1" applyBorder="1" applyAlignment="1">
      <alignment horizontal="center" wrapText="1"/>
    </xf>
    <xf numFmtId="164" fontId="0" fillId="0" borderId="0" xfId="0" applyNumberFormat="1"/>
    <xf numFmtId="14" fontId="0" fillId="2" borderId="1" xfId="0" applyNumberFormat="1" applyFont="1" applyFill="1" applyBorder="1" applyAlignment="1">
      <alignment horizontal="center"/>
    </xf>
    <xf numFmtId="2" fontId="0" fillId="0" borderId="1" xfId="0" applyNumberFormat="1" applyFill="1" applyBorder="1" applyAlignment="1">
      <alignment horizontal="center"/>
    </xf>
    <xf numFmtId="14" fontId="0" fillId="3" borderId="1" xfId="0" applyNumberFormat="1" applyFill="1" applyBorder="1" applyAlignment="1">
      <alignment horizontal="center"/>
    </xf>
    <xf numFmtId="0" fontId="6" fillId="2" borderId="0" xfId="0" applyFont="1" applyFill="1"/>
    <xf numFmtId="0" fontId="6" fillId="0" borderId="0" xfId="0" applyFont="1"/>
    <xf numFmtId="0" fontId="7" fillId="0" borderId="0" xfId="0" applyFont="1"/>
    <xf numFmtId="165" fontId="6" fillId="0" borderId="0" xfId="1" applyNumberFormat="1" applyFont="1"/>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6"/>
    </mc:Choice>
    <mc:Fallback>
      <c:style val="36"/>
    </mc:Fallback>
  </mc:AlternateContent>
  <c:chart>
    <c:title>
      <c:tx>
        <c:rich>
          <a:bodyPr/>
          <a:lstStyle/>
          <a:p>
            <a:pPr>
              <a:defRPr sz="2160" b="1" i="0" u="none" strike="noStrike" baseline="0">
                <a:solidFill>
                  <a:srgbClr val="000000"/>
                </a:solidFill>
                <a:latin typeface="Calibri"/>
                <a:ea typeface="Calibri"/>
                <a:cs typeface="Calibri"/>
              </a:defRPr>
            </a:pPr>
            <a:r>
              <a:rPr lang="en-US"/>
              <a:t>Soil Moisture Content Vs. Date</a:t>
            </a:r>
          </a:p>
        </c:rich>
      </c:tx>
      <c:overlay val="0"/>
      <c:spPr>
        <a:noFill/>
        <a:ln w="25400">
          <a:noFill/>
        </a:ln>
      </c:spPr>
    </c:title>
    <c:autoTitleDeleted val="0"/>
    <c:plotArea>
      <c:layout/>
      <c:scatterChart>
        <c:scatterStyle val="smoothMarker"/>
        <c:varyColors val="0"/>
        <c:ser>
          <c:idx val="0"/>
          <c:order val="0"/>
          <c:tx>
            <c:v>Volumetic Soil Moisture Content</c:v>
          </c:tx>
          <c:spPr>
            <a:ln w="38100">
              <a:solidFill>
                <a:srgbClr val="993366"/>
              </a:solidFill>
              <a:prstDash val="solid"/>
            </a:ln>
          </c:spPr>
          <c:marker>
            <c:symbol val="none"/>
          </c:marker>
          <c:xVal>
            <c:numRef>
              <c:f>'Soil Moisture Worksheet'!$A$5:$A$89</c:f>
              <c:numCache>
                <c:formatCode>m/d/yy</c:formatCode>
                <c:ptCount val="85"/>
                <c:pt idx="0">
                  <c:v>42443</c:v>
                </c:pt>
                <c:pt idx="1">
                  <c:v>42444</c:v>
                </c:pt>
                <c:pt idx="2">
                  <c:v>42445</c:v>
                </c:pt>
                <c:pt idx="3">
                  <c:v>42446</c:v>
                </c:pt>
                <c:pt idx="4">
                  <c:v>42447</c:v>
                </c:pt>
                <c:pt idx="5">
                  <c:v>42448</c:v>
                </c:pt>
                <c:pt idx="6">
                  <c:v>42449</c:v>
                </c:pt>
                <c:pt idx="7">
                  <c:v>42450</c:v>
                </c:pt>
                <c:pt idx="8">
                  <c:v>42451</c:v>
                </c:pt>
                <c:pt idx="9">
                  <c:v>42452</c:v>
                </c:pt>
                <c:pt idx="10">
                  <c:v>42453</c:v>
                </c:pt>
                <c:pt idx="11">
                  <c:v>42454</c:v>
                </c:pt>
                <c:pt idx="12">
                  <c:v>42455</c:v>
                </c:pt>
                <c:pt idx="13">
                  <c:v>42456</c:v>
                </c:pt>
                <c:pt idx="14">
                  <c:v>42457</c:v>
                </c:pt>
                <c:pt idx="15">
                  <c:v>42458</c:v>
                </c:pt>
                <c:pt idx="16">
                  <c:v>42459</c:v>
                </c:pt>
                <c:pt idx="17">
                  <c:v>42460</c:v>
                </c:pt>
                <c:pt idx="18">
                  <c:v>42461</c:v>
                </c:pt>
                <c:pt idx="19">
                  <c:v>42462</c:v>
                </c:pt>
                <c:pt idx="20">
                  <c:v>42463</c:v>
                </c:pt>
                <c:pt idx="21">
                  <c:v>42464</c:v>
                </c:pt>
                <c:pt idx="22">
                  <c:v>42465</c:v>
                </c:pt>
                <c:pt idx="23">
                  <c:v>42466</c:v>
                </c:pt>
                <c:pt idx="24">
                  <c:v>42467</c:v>
                </c:pt>
                <c:pt idx="25">
                  <c:v>42468</c:v>
                </c:pt>
                <c:pt idx="26">
                  <c:v>42469</c:v>
                </c:pt>
                <c:pt idx="27">
                  <c:v>42470</c:v>
                </c:pt>
                <c:pt idx="28">
                  <c:v>42471</c:v>
                </c:pt>
                <c:pt idx="29">
                  <c:v>42472</c:v>
                </c:pt>
                <c:pt idx="30">
                  <c:v>42473</c:v>
                </c:pt>
                <c:pt idx="31">
                  <c:v>42474</c:v>
                </c:pt>
                <c:pt idx="32">
                  <c:v>42475</c:v>
                </c:pt>
                <c:pt idx="33">
                  <c:v>42476</c:v>
                </c:pt>
                <c:pt idx="34">
                  <c:v>42477</c:v>
                </c:pt>
                <c:pt idx="35">
                  <c:v>42478</c:v>
                </c:pt>
                <c:pt idx="36">
                  <c:v>42479</c:v>
                </c:pt>
                <c:pt idx="37">
                  <c:v>42480</c:v>
                </c:pt>
                <c:pt idx="38">
                  <c:v>42481</c:v>
                </c:pt>
                <c:pt idx="39">
                  <c:v>42482</c:v>
                </c:pt>
                <c:pt idx="40">
                  <c:v>42483</c:v>
                </c:pt>
                <c:pt idx="41">
                  <c:v>42484</c:v>
                </c:pt>
                <c:pt idx="42">
                  <c:v>42485</c:v>
                </c:pt>
                <c:pt idx="43">
                  <c:v>42486</c:v>
                </c:pt>
                <c:pt idx="44">
                  <c:v>42487</c:v>
                </c:pt>
                <c:pt idx="45">
                  <c:v>42488</c:v>
                </c:pt>
                <c:pt idx="46">
                  <c:v>42489</c:v>
                </c:pt>
                <c:pt idx="47">
                  <c:v>42490</c:v>
                </c:pt>
                <c:pt idx="48">
                  <c:v>42491</c:v>
                </c:pt>
                <c:pt idx="49">
                  <c:v>42492</c:v>
                </c:pt>
                <c:pt idx="50">
                  <c:v>42493</c:v>
                </c:pt>
                <c:pt idx="51">
                  <c:v>42494</c:v>
                </c:pt>
                <c:pt idx="52">
                  <c:v>42495</c:v>
                </c:pt>
                <c:pt idx="53">
                  <c:v>42496</c:v>
                </c:pt>
                <c:pt idx="54">
                  <c:v>42497</c:v>
                </c:pt>
                <c:pt idx="55">
                  <c:v>42498</c:v>
                </c:pt>
                <c:pt idx="56">
                  <c:v>42499</c:v>
                </c:pt>
                <c:pt idx="57">
                  <c:v>42500</c:v>
                </c:pt>
                <c:pt idx="58">
                  <c:v>42501</c:v>
                </c:pt>
                <c:pt idx="59">
                  <c:v>42502</c:v>
                </c:pt>
                <c:pt idx="60">
                  <c:v>42503</c:v>
                </c:pt>
                <c:pt idx="61">
                  <c:v>42504</c:v>
                </c:pt>
                <c:pt idx="62">
                  <c:v>42505</c:v>
                </c:pt>
                <c:pt idx="63">
                  <c:v>42506</c:v>
                </c:pt>
                <c:pt idx="64">
                  <c:v>42507</c:v>
                </c:pt>
                <c:pt idx="65">
                  <c:v>42508</c:v>
                </c:pt>
                <c:pt idx="66">
                  <c:v>42509</c:v>
                </c:pt>
                <c:pt idx="67">
                  <c:v>42510</c:v>
                </c:pt>
                <c:pt idx="68">
                  <c:v>42511</c:v>
                </c:pt>
                <c:pt idx="69">
                  <c:v>42512</c:v>
                </c:pt>
                <c:pt idx="70">
                  <c:v>42513</c:v>
                </c:pt>
                <c:pt idx="71">
                  <c:v>42514</c:v>
                </c:pt>
                <c:pt idx="72">
                  <c:v>42515</c:v>
                </c:pt>
                <c:pt idx="73">
                  <c:v>42516</c:v>
                </c:pt>
                <c:pt idx="74">
                  <c:v>42517</c:v>
                </c:pt>
                <c:pt idx="75">
                  <c:v>42518</c:v>
                </c:pt>
                <c:pt idx="76">
                  <c:v>42519</c:v>
                </c:pt>
                <c:pt idx="77">
                  <c:v>42520</c:v>
                </c:pt>
                <c:pt idx="78">
                  <c:v>42521</c:v>
                </c:pt>
                <c:pt idx="79">
                  <c:v>42522</c:v>
                </c:pt>
                <c:pt idx="80">
                  <c:v>42523</c:v>
                </c:pt>
                <c:pt idx="81">
                  <c:v>42524</c:v>
                </c:pt>
                <c:pt idx="82">
                  <c:v>42525</c:v>
                </c:pt>
                <c:pt idx="83">
                  <c:v>42526</c:v>
                </c:pt>
                <c:pt idx="84">
                  <c:v>42527</c:v>
                </c:pt>
              </c:numCache>
            </c:numRef>
          </c:xVal>
          <c:yVal>
            <c:numRef>
              <c:f>'Soil Moisture Worksheet'!$I$5:$I$89</c:f>
              <c:numCache>
                <c:formatCode>0.00</c:formatCode>
                <c:ptCount val="85"/>
                <c:pt idx="0">
                  <c:v>30</c:v>
                </c:pt>
                <c:pt idx="1">
                  <c:v>28.53846153846154</c:v>
                </c:pt>
                <c:pt idx="2">
                  <c:v>36</c:v>
                </c:pt>
                <c:pt idx="3">
                  <c:v>34.642857142857146</c:v>
                </c:pt>
                <c:pt idx="4">
                  <c:v>33.263546798029559</c:v>
                </c:pt>
                <c:pt idx="5">
                  <c:v>31.86354679802956</c:v>
                </c:pt>
                <c:pt idx="6">
                  <c:v>30.605482281900528</c:v>
                </c:pt>
                <c:pt idx="7">
                  <c:v>29.386732281900528</c:v>
                </c:pt>
                <c:pt idx="8">
                  <c:v>28.114005009173255</c:v>
                </c:pt>
                <c:pt idx="9">
                  <c:v>34.310115547339713</c:v>
                </c:pt>
                <c:pt idx="10">
                  <c:v>33.138686975911142</c:v>
                </c:pt>
                <c:pt idx="11">
                  <c:v>31.944242531466699</c:v>
                </c:pt>
                <c:pt idx="12">
                  <c:v>30.809107396331566</c:v>
                </c:pt>
                <c:pt idx="13">
                  <c:v>29.677528448963145</c:v>
                </c:pt>
                <c:pt idx="14">
                  <c:v>28.549323320758017</c:v>
                </c:pt>
                <c:pt idx="15">
                  <c:v>27.450435474845722</c:v>
                </c:pt>
                <c:pt idx="16">
                  <c:v>32.566243894351359</c:v>
                </c:pt>
                <c:pt idx="17">
                  <c:v>31.447196275303739</c:v>
                </c:pt>
                <c:pt idx="18">
                  <c:v>30.330917205536299</c:v>
                </c:pt>
                <c:pt idx="19">
                  <c:v>29.240008114627209</c:v>
                </c:pt>
                <c:pt idx="20">
                  <c:v>28.128897003516098</c:v>
                </c:pt>
                <c:pt idx="21">
                  <c:v>27.129871332879446</c:v>
                </c:pt>
                <c:pt idx="22">
                  <c:v>26.194581125413468</c:v>
                </c:pt>
                <c:pt idx="23">
                  <c:v>30.533504810024308</c:v>
                </c:pt>
                <c:pt idx="24">
                  <c:v>29.37023950390186</c:v>
                </c:pt>
                <c:pt idx="25">
                  <c:v>28.030239503901861</c:v>
                </c:pt>
                <c:pt idx="26">
                  <c:v>26.937620821559612</c:v>
                </c:pt>
                <c:pt idx="27">
                  <c:v>25.935003101192347</c:v>
                </c:pt>
                <c:pt idx="28">
                  <c:v>24.978477570126184</c:v>
                </c:pt>
                <c:pt idx="29">
                  <c:v>24.140868808279762</c:v>
                </c:pt>
                <c:pt idx="30">
                  <c:v>27.983328271304973</c:v>
                </c:pt>
                <c:pt idx="31">
                  <c:v>27.141480153188979</c:v>
                </c:pt>
                <c:pt idx="32">
                  <c:v>26.547491839141614</c:v>
                </c:pt>
                <c:pt idx="33">
                  <c:v>25.824284515587166</c:v>
                </c:pt>
                <c:pt idx="34">
                  <c:v>25.062976229387537</c:v>
                </c:pt>
                <c:pt idx="35">
                  <c:v>24.376297984863751</c:v>
                </c:pt>
                <c:pt idx="36">
                  <c:v>23.766542713087162</c:v>
                </c:pt>
                <c:pt idx="37">
                  <c:v>27.299309323960735</c:v>
                </c:pt>
                <c:pt idx="38">
                  <c:v>26.615938562352802</c:v>
                </c:pt>
                <c:pt idx="39">
                  <c:v>26.055005062199626</c:v>
                </c:pt>
                <c:pt idx="40">
                  <c:v>25.343594358700514</c:v>
                </c:pt>
                <c:pt idx="41">
                  <c:v>24.612119611972489</c:v>
                </c:pt>
                <c:pt idx="42">
                  <c:v>24.072988797839852</c:v>
                </c:pt>
                <c:pt idx="43">
                  <c:v>23.568560262071564</c:v>
                </c:pt>
                <c:pt idx="44">
                  <c:v>26.758339522404157</c:v>
                </c:pt>
                <c:pt idx="45">
                  <c:v>26.097988526667336</c:v>
                </c:pt>
                <c:pt idx="46">
                  <c:v>25.443221587891419</c:v>
                </c:pt>
                <c:pt idx="47">
                  <c:v>24.8401828018354</c:v>
                </c:pt>
                <c:pt idx="48">
                  <c:v>24.189480480504027</c:v>
                </c:pt>
                <c:pt idx="49">
                  <c:v>23.56991286483796</c:v>
                </c:pt>
                <c:pt idx="50">
                  <c:v>23.095438805981392</c:v>
                </c:pt>
                <c:pt idx="51">
                  <c:v>26.018646786545592</c:v>
                </c:pt>
                <c:pt idx="52">
                  <c:v>25.353318950721103</c:v>
                </c:pt>
                <c:pt idx="53">
                  <c:v>24.84703630691552</c:v>
                </c:pt>
                <c:pt idx="54">
                  <c:v>24.357503706444533</c:v>
                </c:pt>
                <c:pt idx="55">
                  <c:v>23.835069952789947</c:v>
                </c:pt>
                <c:pt idx="56">
                  <c:v>23.441529569599954</c:v>
                </c:pt>
                <c:pt idx="57">
                  <c:v>23.066717799336182</c:v>
                </c:pt>
                <c:pt idx="58">
                  <c:v>25.733975958908349</c:v>
                </c:pt>
                <c:pt idx="59">
                  <c:v>25.17984408354565</c:v>
                </c:pt>
                <c:pt idx="60">
                  <c:v>24.632361419222995</c:v>
                </c:pt>
                <c:pt idx="61">
                  <c:v>24.139647231102423</c:v>
                </c:pt>
                <c:pt idx="62">
                  <c:v>23.780259621789277</c:v>
                </c:pt>
                <c:pt idx="63">
                  <c:v>23.360606934601293</c:v>
                </c:pt>
                <c:pt idx="64">
                  <c:v>22.981371321250389</c:v>
                </c:pt>
                <c:pt idx="65">
                  <c:v>25.477281380233133</c:v>
                </c:pt>
                <c:pt idx="66">
                  <c:v>24.990360329831301</c:v>
                </c:pt>
                <c:pt idx="67">
                  <c:v>24.476777093038141</c:v>
                </c:pt>
                <c:pt idx="68">
                  <c:v>24.083424442027262</c:v>
                </c:pt>
                <c:pt idx="69">
                  <c:v>23.777815058119273</c:v>
                </c:pt>
                <c:pt idx="70">
                  <c:v>23.428668339207583</c:v>
                </c:pt>
                <c:pt idx="71">
                  <c:v>23.107825056748506</c:v>
                </c:pt>
                <c:pt idx="72">
                  <c:v>25.465442909507711</c:v>
                </c:pt>
                <c:pt idx="73">
                  <c:v>24.962036433121824</c:v>
                </c:pt>
                <c:pt idx="74">
                  <c:v>24.558255321310728</c:v>
                </c:pt>
                <c:pt idx="75">
                  <c:v>24.207402155973117</c:v>
                </c:pt>
                <c:pt idx="76">
                  <c:v>23.845755754876055</c:v>
                </c:pt>
                <c:pt idx="77">
                  <c:v>23.476705517825799</c:v>
                </c:pt>
                <c:pt idx="78">
                  <c:v>23.126979750403972</c:v>
                </c:pt>
                <c:pt idx="79">
                  <c:v>25.697236248277953</c:v>
                </c:pt>
                <c:pt idx="80">
                  <c:v>25.202533700730676</c:v>
                </c:pt>
                <c:pt idx="81">
                  <c:v>24.686479147658041</c:v>
                </c:pt>
                <c:pt idx="82">
                  <c:v>24.179249582686214</c:v>
                </c:pt>
                <c:pt idx="83">
                  <c:v>23.725713874833229</c:v>
                </c:pt>
                <c:pt idx="84">
                  <c:v>23.306823056372636</c:v>
                </c:pt>
              </c:numCache>
            </c:numRef>
          </c:yVal>
          <c:smooth val="1"/>
          <c:extLst>
            <c:ext xmlns:c16="http://schemas.microsoft.com/office/drawing/2014/chart" uri="{C3380CC4-5D6E-409C-BE32-E72D297353CC}">
              <c16:uniqueId val="{00000000-6DBF-FF48-B12D-8F575B69AFAF}"/>
            </c:ext>
          </c:extLst>
        </c:ser>
        <c:ser>
          <c:idx val="1"/>
          <c:order val="1"/>
          <c:tx>
            <c:v>Threshold Moisture Content: Start Irrigating</c:v>
          </c:tx>
          <c:spPr>
            <a:ln w="38100">
              <a:solidFill>
                <a:srgbClr val="FFC000"/>
              </a:solidFill>
              <a:prstDash val="solid"/>
            </a:ln>
          </c:spPr>
          <c:marker>
            <c:symbol val="none"/>
          </c:marker>
          <c:xVal>
            <c:numRef>
              <c:f>'Soil Moisture Worksheet'!$A$5:$A$89</c:f>
              <c:numCache>
                <c:formatCode>m/d/yy</c:formatCode>
                <c:ptCount val="85"/>
                <c:pt idx="0">
                  <c:v>42443</c:v>
                </c:pt>
                <c:pt idx="1">
                  <c:v>42444</c:v>
                </c:pt>
                <c:pt idx="2">
                  <c:v>42445</c:v>
                </c:pt>
                <c:pt idx="3">
                  <c:v>42446</c:v>
                </c:pt>
                <c:pt idx="4">
                  <c:v>42447</c:v>
                </c:pt>
                <c:pt idx="5">
                  <c:v>42448</c:v>
                </c:pt>
                <c:pt idx="6">
                  <c:v>42449</c:v>
                </c:pt>
                <c:pt idx="7">
                  <c:v>42450</c:v>
                </c:pt>
                <c:pt idx="8">
                  <c:v>42451</c:v>
                </c:pt>
                <c:pt idx="9">
                  <c:v>42452</c:v>
                </c:pt>
                <c:pt idx="10">
                  <c:v>42453</c:v>
                </c:pt>
                <c:pt idx="11">
                  <c:v>42454</c:v>
                </c:pt>
                <c:pt idx="12">
                  <c:v>42455</c:v>
                </c:pt>
                <c:pt idx="13">
                  <c:v>42456</c:v>
                </c:pt>
                <c:pt idx="14">
                  <c:v>42457</c:v>
                </c:pt>
                <c:pt idx="15">
                  <c:v>42458</c:v>
                </c:pt>
                <c:pt idx="16">
                  <c:v>42459</c:v>
                </c:pt>
                <c:pt idx="17">
                  <c:v>42460</c:v>
                </c:pt>
                <c:pt idx="18">
                  <c:v>42461</c:v>
                </c:pt>
                <c:pt idx="19">
                  <c:v>42462</c:v>
                </c:pt>
                <c:pt idx="20">
                  <c:v>42463</c:v>
                </c:pt>
                <c:pt idx="21">
                  <c:v>42464</c:v>
                </c:pt>
                <c:pt idx="22">
                  <c:v>42465</c:v>
                </c:pt>
                <c:pt idx="23">
                  <c:v>42466</c:v>
                </c:pt>
                <c:pt idx="24">
                  <c:v>42467</c:v>
                </c:pt>
                <c:pt idx="25">
                  <c:v>42468</c:v>
                </c:pt>
                <c:pt idx="26">
                  <c:v>42469</c:v>
                </c:pt>
                <c:pt idx="27">
                  <c:v>42470</c:v>
                </c:pt>
                <c:pt idx="28">
                  <c:v>42471</c:v>
                </c:pt>
                <c:pt idx="29">
                  <c:v>42472</c:v>
                </c:pt>
                <c:pt idx="30">
                  <c:v>42473</c:v>
                </c:pt>
                <c:pt idx="31">
                  <c:v>42474</c:v>
                </c:pt>
                <c:pt idx="32">
                  <c:v>42475</c:v>
                </c:pt>
                <c:pt idx="33">
                  <c:v>42476</c:v>
                </c:pt>
                <c:pt idx="34">
                  <c:v>42477</c:v>
                </c:pt>
                <c:pt idx="35">
                  <c:v>42478</c:v>
                </c:pt>
                <c:pt idx="36">
                  <c:v>42479</c:v>
                </c:pt>
                <c:pt idx="37">
                  <c:v>42480</c:v>
                </c:pt>
                <c:pt idx="38">
                  <c:v>42481</c:v>
                </c:pt>
                <c:pt idx="39">
                  <c:v>42482</c:v>
                </c:pt>
                <c:pt idx="40">
                  <c:v>42483</c:v>
                </c:pt>
                <c:pt idx="41">
                  <c:v>42484</c:v>
                </c:pt>
                <c:pt idx="42">
                  <c:v>42485</c:v>
                </c:pt>
                <c:pt idx="43">
                  <c:v>42486</c:v>
                </c:pt>
                <c:pt idx="44">
                  <c:v>42487</c:v>
                </c:pt>
                <c:pt idx="45">
                  <c:v>42488</c:v>
                </c:pt>
                <c:pt idx="46">
                  <c:v>42489</c:v>
                </c:pt>
                <c:pt idx="47">
                  <c:v>42490</c:v>
                </c:pt>
                <c:pt idx="48">
                  <c:v>42491</c:v>
                </c:pt>
                <c:pt idx="49">
                  <c:v>42492</c:v>
                </c:pt>
                <c:pt idx="50">
                  <c:v>42493</c:v>
                </c:pt>
                <c:pt idx="51">
                  <c:v>42494</c:v>
                </c:pt>
                <c:pt idx="52">
                  <c:v>42495</c:v>
                </c:pt>
                <c:pt idx="53">
                  <c:v>42496</c:v>
                </c:pt>
                <c:pt idx="54">
                  <c:v>42497</c:v>
                </c:pt>
                <c:pt idx="55">
                  <c:v>42498</c:v>
                </c:pt>
                <c:pt idx="56">
                  <c:v>42499</c:v>
                </c:pt>
                <c:pt idx="57">
                  <c:v>42500</c:v>
                </c:pt>
                <c:pt idx="58">
                  <c:v>42501</c:v>
                </c:pt>
                <c:pt idx="59">
                  <c:v>42502</c:v>
                </c:pt>
                <c:pt idx="60">
                  <c:v>42503</c:v>
                </c:pt>
                <c:pt idx="61">
                  <c:v>42504</c:v>
                </c:pt>
                <c:pt idx="62">
                  <c:v>42505</c:v>
                </c:pt>
                <c:pt idx="63">
                  <c:v>42506</c:v>
                </c:pt>
                <c:pt idx="64">
                  <c:v>42507</c:v>
                </c:pt>
                <c:pt idx="65">
                  <c:v>42508</c:v>
                </c:pt>
                <c:pt idx="66">
                  <c:v>42509</c:v>
                </c:pt>
                <c:pt idx="67">
                  <c:v>42510</c:v>
                </c:pt>
                <c:pt idx="68">
                  <c:v>42511</c:v>
                </c:pt>
                <c:pt idx="69">
                  <c:v>42512</c:v>
                </c:pt>
                <c:pt idx="70">
                  <c:v>42513</c:v>
                </c:pt>
                <c:pt idx="71">
                  <c:v>42514</c:v>
                </c:pt>
                <c:pt idx="72">
                  <c:v>42515</c:v>
                </c:pt>
                <c:pt idx="73">
                  <c:v>42516</c:v>
                </c:pt>
                <c:pt idx="74">
                  <c:v>42517</c:v>
                </c:pt>
                <c:pt idx="75">
                  <c:v>42518</c:v>
                </c:pt>
                <c:pt idx="76">
                  <c:v>42519</c:v>
                </c:pt>
                <c:pt idx="77">
                  <c:v>42520</c:v>
                </c:pt>
                <c:pt idx="78">
                  <c:v>42521</c:v>
                </c:pt>
                <c:pt idx="79">
                  <c:v>42522</c:v>
                </c:pt>
                <c:pt idx="80">
                  <c:v>42523</c:v>
                </c:pt>
                <c:pt idx="81">
                  <c:v>42524</c:v>
                </c:pt>
                <c:pt idx="82">
                  <c:v>42525</c:v>
                </c:pt>
                <c:pt idx="83">
                  <c:v>42526</c:v>
                </c:pt>
                <c:pt idx="84">
                  <c:v>42527</c:v>
                </c:pt>
              </c:numCache>
            </c:numRef>
          </c:xVal>
          <c:yVal>
            <c:numRef>
              <c:f>'Soil Moisture Worksheet'!$H$5:$H$89</c:f>
              <c:numCache>
                <c:formatCode>General</c:formatCode>
                <c:ptCount val="85"/>
                <c:pt idx="0">
                  <c:v>28.8</c:v>
                </c:pt>
                <c:pt idx="1">
                  <c:v>28.8</c:v>
                </c:pt>
                <c:pt idx="2">
                  <c:v>28.8</c:v>
                </c:pt>
                <c:pt idx="3">
                  <c:v>28.8</c:v>
                </c:pt>
                <c:pt idx="4">
                  <c:v>28.8</c:v>
                </c:pt>
                <c:pt idx="5">
                  <c:v>28.8</c:v>
                </c:pt>
                <c:pt idx="6">
                  <c:v>28.8</c:v>
                </c:pt>
                <c:pt idx="7">
                  <c:v>28.8</c:v>
                </c:pt>
                <c:pt idx="8">
                  <c:v>28.8</c:v>
                </c:pt>
                <c:pt idx="9">
                  <c:v>28.8</c:v>
                </c:pt>
                <c:pt idx="10">
                  <c:v>28.8</c:v>
                </c:pt>
                <c:pt idx="11">
                  <c:v>28.8</c:v>
                </c:pt>
                <c:pt idx="12">
                  <c:v>28.8</c:v>
                </c:pt>
                <c:pt idx="13">
                  <c:v>28.8</c:v>
                </c:pt>
                <c:pt idx="14">
                  <c:v>28.8</c:v>
                </c:pt>
                <c:pt idx="15">
                  <c:v>28.8</c:v>
                </c:pt>
                <c:pt idx="16">
                  <c:v>28.8</c:v>
                </c:pt>
                <c:pt idx="17">
                  <c:v>28.8</c:v>
                </c:pt>
                <c:pt idx="18">
                  <c:v>28.8</c:v>
                </c:pt>
                <c:pt idx="19">
                  <c:v>28.8</c:v>
                </c:pt>
                <c:pt idx="20">
                  <c:v>28.8</c:v>
                </c:pt>
                <c:pt idx="21">
                  <c:v>28.8</c:v>
                </c:pt>
                <c:pt idx="22">
                  <c:v>28.8</c:v>
                </c:pt>
                <c:pt idx="23">
                  <c:v>28.8</c:v>
                </c:pt>
                <c:pt idx="24">
                  <c:v>28.8</c:v>
                </c:pt>
                <c:pt idx="25">
                  <c:v>28.8</c:v>
                </c:pt>
                <c:pt idx="26">
                  <c:v>28.8</c:v>
                </c:pt>
                <c:pt idx="27">
                  <c:v>28.8</c:v>
                </c:pt>
                <c:pt idx="28">
                  <c:v>28.8</c:v>
                </c:pt>
                <c:pt idx="29">
                  <c:v>28.8</c:v>
                </c:pt>
                <c:pt idx="30">
                  <c:v>28.8</c:v>
                </c:pt>
                <c:pt idx="31">
                  <c:v>28.8</c:v>
                </c:pt>
                <c:pt idx="32">
                  <c:v>28.8</c:v>
                </c:pt>
                <c:pt idx="33">
                  <c:v>28.8</c:v>
                </c:pt>
                <c:pt idx="34">
                  <c:v>28.8</c:v>
                </c:pt>
                <c:pt idx="35">
                  <c:v>28.8</c:v>
                </c:pt>
                <c:pt idx="36">
                  <c:v>28.8</c:v>
                </c:pt>
                <c:pt idx="37">
                  <c:v>28.8</c:v>
                </c:pt>
                <c:pt idx="38">
                  <c:v>28.8</c:v>
                </c:pt>
                <c:pt idx="39">
                  <c:v>28.8</c:v>
                </c:pt>
                <c:pt idx="40">
                  <c:v>28.8</c:v>
                </c:pt>
                <c:pt idx="41">
                  <c:v>28.8</c:v>
                </c:pt>
                <c:pt idx="42">
                  <c:v>28.8</c:v>
                </c:pt>
                <c:pt idx="43">
                  <c:v>28.8</c:v>
                </c:pt>
                <c:pt idx="44">
                  <c:v>28.8</c:v>
                </c:pt>
                <c:pt idx="45">
                  <c:v>28.8</c:v>
                </c:pt>
                <c:pt idx="46">
                  <c:v>28.8</c:v>
                </c:pt>
                <c:pt idx="47">
                  <c:v>28.8</c:v>
                </c:pt>
                <c:pt idx="48">
                  <c:v>28.8</c:v>
                </c:pt>
                <c:pt idx="49">
                  <c:v>28.8</c:v>
                </c:pt>
                <c:pt idx="50">
                  <c:v>28.8</c:v>
                </c:pt>
                <c:pt idx="51">
                  <c:v>28.8</c:v>
                </c:pt>
                <c:pt idx="52">
                  <c:v>28.8</c:v>
                </c:pt>
                <c:pt idx="53">
                  <c:v>28.8</c:v>
                </c:pt>
                <c:pt idx="54">
                  <c:v>28.8</c:v>
                </c:pt>
                <c:pt idx="55">
                  <c:v>28.8</c:v>
                </c:pt>
                <c:pt idx="56">
                  <c:v>28.8</c:v>
                </c:pt>
                <c:pt idx="57">
                  <c:v>28.8</c:v>
                </c:pt>
                <c:pt idx="58">
                  <c:v>28.8</c:v>
                </c:pt>
                <c:pt idx="59">
                  <c:v>28.8</c:v>
                </c:pt>
                <c:pt idx="60">
                  <c:v>28.8</c:v>
                </c:pt>
                <c:pt idx="61">
                  <c:v>28.8</c:v>
                </c:pt>
                <c:pt idx="62">
                  <c:v>28.8</c:v>
                </c:pt>
                <c:pt idx="63">
                  <c:v>28.8</c:v>
                </c:pt>
                <c:pt idx="64">
                  <c:v>28.8</c:v>
                </c:pt>
                <c:pt idx="65">
                  <c:v>28.8</c:v>
                </c:pt>
                <c:pt idx="66">
                  <c:v>28.8</c:v>
                </c:pt>
                <c:pt idx="67">
                  <c:v>28.8</c:v>
                </c:pt>
                <c:pt idx="68">
                  <c:v>28.8</c:v>
                </c:pt>
                <c:pt idx="69">
                  <c:v>28.8</c:v>
                </c:pt>
                <c:pt idx="70">
                  <c:v>28.8</c:v>
                </c:pt>
                <c:pt idx="71">
                  <c:v>28.8</c:v>
                </c:pt>
                <c:pt idx="72">
                  <c:v>28.8</c:v>
                </c:pt>
                <c:pt idx="73">
                  <c:v>28.8</c:v>
                </c:pt>
                <c:pt idx="74">
                  <c:v>28.8</c:v>
                </c:pt>
                <c:pt idx="75">
                  <c:v>28.8</c:v>
                </c:pt>
                <c:pt idx="76">
                  <c:v>28.8</c:v>
                </c:pt>
                <c:pt idx="77">
                  <c:v>28.8</c:v>
                </c:pt>
                <c:pt idx="78">
                  <c:v>28.8</c:v>
                </c:pt>
                <c:pt idx="79">
                  <c:v>28.8</c:v>
                </c:pt>
                <c:pt idx="80">
                  <c:v>28.8</c:v>
                </c:pt>
                <c:pt idx="81">
                  <c:v>28.8</c:v>
                </c:pt>
                <c:pt idx="82">
                  <c:v>28.8</c:v>
                </c:pt>
                <c:pt idx="83">
                  <c:v>28.8</c:v>
                </c:pt>
                <c:pt idx="84">
                  <c:v>28.8</c:v>
                </c:pt>
              </c:numCache>
            </c:numRef>
          </c:yVal>
          <c:smooth val="1"/>
          <c:extLst>
            <c:ext xmlns:c16="http://schemas.microsoft.com/office/drawing/2014/chart" uri="{C3380CC4-5D6E-409C-BE32-E72D297353CC}">
              <c16:uniqueId val="{00000001-6DBF-FF48-B12D-8F575B69AFAF}"/>
            </c:ext>
          </c:extLst>
        </c:ser>
        <c:ser>
          <c:idx val="2"/>
          <c:order val="2"/>
          <c:tx>
            <c:v>Soil Field Capacity: Stop Irrigating</c:v>
          </c:tx>
          <c:spPr>
            <a:ln w="38100">
              <a:solidFill>
                <a:srgbClr val="92D050"/>
              </a:solidFill>
              <a:prstDash val="solid"/>
            </a:ln>
          </c:spPr>
          <c:marker>
            <c:symbol val="none"/>
          </c:marker>
          <c:xVal>
            <c:numRef>
              <c:f>'Soil Moisture Worksheet'!$A$5:$A$89</c:f>
              <c:numCache>
                <c:formatCode>m/d/yy</c:formatCode>
                <c:ptCount val="85"/>
                <c:pt idx="0">
                  <c:v>42443</c:v>
                </c:pt>
                <c:pt idx="1">
                  <c:v>42444</c:v>
                </c:pt>
                <c:pt idx="2">
                  <c:v>42445</c:v>
                </c:pt>
                <c:pt idx="3">
                  <c:v>42446</c:v>
                </c:pt>
                <c:pt idx="4">
                  <c:v>42447</c:v>
                </c:pt>
                <c:pt idx="5">
                  <c:v>42448</c:v>
                </c:pt>
                <c:pt idx="6">
                  <c:v>42449</c:v>
                </c:pt>
                <c:pt idx="7">
                  <c:v>42450</c:v>
                </c:pt>
                <c:pt idx="8">
                  <c:v>42451</c:v>
                </c:pt>
                <c:pt idx="9">
                  <c:v>42452</c:v>
                </c:pt>
                <c:pt idx="10">
                  <c:v>42453</c:v>
                </c:pt>
                <c:pt idx="11">
                  <c:v>42454</c:v>
                </c:pt>
                <c:pt idx="12">
                  <c:v>42455</c:v>
                </c:pt>
                <c:pt idx="13">
                  <c:v>42456</c:v>
                </c:pt>
                <c:pt idx="14">
                  <c:v>42457</c:v>
                </c:pt>
                <c:pt idx="15">
                  <c:v>42458</c:v>
                </c:pt>
                <c:pt idx="16">
                  <c:v>42459</c:v>
                </c:pt>
                <c:pt idx="17">
                  <c:v>42460</c:v>
                </c:pt>
                <c:pt idx="18">
                  <c:v>42461</c:v>
                </c:pt>
                <c:pt idx="19">
                  <c:v>42462</c:v>
                </c:pt>
                <c:pt idx="20">
                  <c:v>42463</c:v>
                </c:pt>
                <c:pt idx="21">
                  <c:v>42464</c:v>
                </c:pt>
                <c:pt idx="22">
                  <c:v>42465</c:v>
                </c:pt>
                <c:pt idx="23">
                  <c:v>42466</c:v>
                </c:pt>
                <c:pt idx="24">
                  <c:v>42467</c:v>
                </c:pt>
                <c:pt idx="25">
                  <c:v>42468</c:v>
                </c:pt>
                <c:pt idx="26">
                  <c:v>42469</c:v>
                </c:pt>
                <c:pt idx="27">
                  <c:v>42470</c:v>
                </c:pt>
                <c:pt idx="28">
                  <c:v>42471</c:v>
                </c:pt>
                <c:pt idx="29">
                  <c:v>42472</c:v>
                </c:pt>
                <c:pt idx="30">
                  <c:v>42473</c:v>
                </c:pt>
                <c:pt idx="31">
                  <c:v>42474</c:v>
                </c:pt>
                <c:pt idx="32">
                  <c:v>42475</c:v>
                </c:pt>
                <c:pt idx="33">
                  <c:v>42476</c:v>
                </c:pt>
                <c:pt idx="34">
                  <c:v>42477</c:v>
                </c:pt>
                <c:pt idx="35">
                  <c:v>42478</c:v>
                </c:pt>
                <c:pt idx="36">
                  <c:v>42479</c:v>
                </c:pt>
                <c:pt idx="37">
                  <c:v>42480</c:v>
                </c:pt>
                <c:pt idx="38">
                  <c:v>42481</c:v>
                </c:pt>
                <c:pt idx="39">
                  <c:v>42482</c:v>
                </c:pt>
                <c:pt idx="40">
                  <c:v>42483</c:v>
                </c:pt>
                <c:pt idx="41">
                  <c:v>42484</c:v>
                </c:pt>
                <c:pt idx="42">
                  <c:v>42485</c:v>
                </c:pt>
                <c:pt idx="43">
                  <c:v>42486</c:v>
                </c:pt>
                <c:pt idx="44">
                  <c:v>42487</c:v>
                </c:pt>
                <c:pt idx="45">
                  <c:v>42488</c:v>
                </c:pt>
                <c:pt idx="46">
                  <c:v>42489</c:v>
                </c:pt>
                <c:pt idx="47">
                  <c:v>42490</c:v>
                </c:pt>
                <c:pt idx="48">
                  <c:v>42491</c:v>
                </c:pt>
                <c:pt idx="49">
                  <c:v>42492</c:v>
                </c:pt>
                <c:pt idx="50">
                  <c:v>42493</c:v>
                </c:pt>
                <c:pt idx="51">
                  <c:v>42494</c:v>
                </c:pt>
                <c:pt idx="52">
                  <c:v>42495</c:v>
                </c:pt>
                <c:pt idx="53">
                  <c:v>42496</c:v>
                </c:pt>
                <c:pt idx="54">
                  <c:v>42497</c:v>
                </c:pt>
                <c:pt idx="55">
                  <c:v>42498</c:v>
                </c:pt>
                <c:pt idx="56">
                  <c:v>42499</c:v>
                </c:pt>
                <c:pt idx="57">
                  <c:v>42500</c:v>
                </c:pt>
                <c:pt idx="58">
                  <c:v>42501</c:v>
                </c:pt>
                <c:pt idx="59">
                  <c:v>42502</c:v>
                </c:pt>
                <c:pt idx="60">
                  <c:v>42503</c:v>
                </c:pt>
                <c:pt idx="61">
                  <c:v>42504</c:v>
                </c:pt>
                <c:pt idx="62">
                  <c:v>42505</c:v>
                </c:pt>
                <c:pt idx="63">
                  <c:v>42506</c:v>
                </c:pt>
                <c:pt idx="64">
                  <c:v>42507</c:v>
                </c:pt>
                <c:pt idx="65">
                  <c:v>42508</c:v>
                </c:pt>
                <c:pt idx="66">
                  <c:v>42509</c:v>
                </c:pt>
                <c:pt idx="67">
                  <c:v>42510</c:v>
                </c:pt>
                <c:pt idx="68">
                  <c:v>42511</c:v>
                </c:pt>
                <c:pt idx="69">
                  <c:v>42512</c:v>
                </c:pt>
                <c:pt idx="70">
                  <c:v>42513</c:v>
                </c:pt>
                <c:pt idx="71">
                  <c:v>42514</c:v>
                </c:pt>
                <c:pt idx="72">
                  <c:v>42515</c:v>
                </c:pt>
                <c:pt idx="73">
                  <c:v>42516</c:v>
                </c:pt>
                <c:pt idx="74">
                  <c:v>42517</c:v>
                </c:pt>
                <c:pt idx="75">
                  <c:v>42518</c:v>
                </c:pt>
                <c:pt idx="76">
                  <c:v>42519</c:v>
                </c:pt>
                <c:pt idx="77">
                  <c:v>42520</c:v>
                </c:pt>
                <c:pt idx="78">
                  <c:v>42521</c:v>
                </c:pt>
                <c:pt idx="79">
                  <c:v>42522</c:v>
                </c:pt>
                <c:pt idx="80">
                  <c:v>42523</c:v>
                </c:pt>
                <c:pt idx="81">
                  <c:v>42524</c:v>
                </c:pt>
                <c:pt idx="82">
                  <c:v>42525</c:v>
                </c:pt>
                <c:pt idx="83">
                  <c:v>42526</c:v>
                </c:pt>
                <c:pt idx="84">
                  <c:v>42527</c:v>
                </c:pt>
              </c:numCache>
            </c:numRef>
          </c:xVal>
          <c:yVal>
            <c:numRef>
              <c:f>'Soil Moisture Worksheet'!$B$5:$B$89</c:f>
              <c:numCache>
                <c:formatCode>General</c:formatCode>
                <c:ptCount val="85"/>
                <c:pt idx="0">
                  <c:v>36</c:v>
                </c:pt>
                <c:pt idx="1">
                  <c:v>36</c:v>
                </c:pt>
                <c:pt idx="2">
                  <c:v>36</c:v>
                </c:pt>
                <c:pt idx="3">
                  <c:v>36</c:v>
                </c:pt>
                <c:pt idx="4">
                  <c:v>36</c:v>
                </c:pt>
                <c:pt idx="5">
                  <c:v>36</c:v>
                </c:pt>
                <c:pt idx="6">
                  <c:v>36</c:v>
                </c:pt>
                <c:pt idx="7">
                  <c:v>36</c:v>
                </c:pt>
                <c:pt idx="8">
                  <c:v>36</c:v>
                </c:pt>
                <c:pt idx="9">
                  <c:v>36</c:v>
                </c:pt>
                <c:pt idx="10">
                  <c:v>36</c:v>
                </c:pt>
                <c:pt idx="11">
                  <c:v>36</c:v>
                </c:pt>
                <c:pt idx="12">
                  <c:v>36</c:v>
                </c:pt>
                <c:pt idx="13">
                  <c:v>36</c:v>
                </c:pt>
                <c:pt idx="14">
                  <c:v>36</c:v>
                </c:pt>
                <c:pt idx="15">
                  <c:v>36</c:v>
                </c:pt>
                <c:pt idx="16">
                  <c:v>36</c:v>
                </c:pt>
                <c:pt idx="17">
                  <c:v>36</c:v>
                </c:pt>
                <c:pt idx="18">
                  <c:v>36</c:v>
                </c:pt>
                <c:pt idx="19">
                  <c:v>36</c:v>
                </c:pt>
                <c:pt idx="20">
                  <c:v>36</c:v>
                </c:pt>
                <c:pt idx="21">
                  <c:v>36</c:v>
                </c:pt>
                <c:pt idx="22">
                  <c:v>36</c:v>
                </c:pt>
                <c:pt idx="23">
                  <c:v>36</c:v>
                </c:pt>
                <c:pt idx="24">
                  <c:v>36</c:v>
                </c:pt>
                <c:pt idx="25">
                  <c:v>36</c:v>
                </c:pt>
                <c:pt idx="26">
                  <c:v>36</c:v>
                </c:pt>
                <c:pt idx="27">
                  <c:v>36</c:v>
                </c:pt>
                <c:pt idx="28">
                  <c:v>36</c:v>
                </c:pt>
                <c:pt idx="29">
                  <c:v>36</c:v>
                </c:pt>
                <c:pt idx="30">
                  <c:v>36</c:v>
                </c:pt>
                <c:pt idx="31">
                  <c:v>36</c:v>
                </c:pt>
                <c:pt idx="32">
                  <c:v>36</c:v>
                </c:pt>
                <c:pt idx="33">
                  <c:v>36</c:v>
                </c:pt>
                <c:pt idx="34">
                  <c:v>36</c:v>
                </c:pt>
                <c:pt idx="35">
                  <c:v>36</c:v>
                </c:pt>
                <c:pt idx="36">
                  <c:v>36</c:v>
                </c:pt>
                <c:pt idx="37">
                  <c:v>36</c:v>
                </c:pt>
                <c:pt idx="38">
                  <c:v>36</c:v>
                </c:pt>
                <c:pt idx="39">
                  <c:v>36</c:v>
                </c:pt>
                <c:pt idx="40">
                  <c:v>36</c:v>
                </c:pt>
                <c:pt idx="41">
                  <c:v>36</c:v>
                </c:pt>
                <c:pt idx="42">
                  <c:v>36</c:v>
                </c:pt>
                <c:pt idx="43">
                  <c:v>36</c:v>
                </c:pt>
                <c:pt idx="44">
                  <c:v>36</c:v>
                </c:pt>
                <c:pt idx="45">
                  <c:v>36</c:v>
                </c:pt>
                <c:pt idx="46">
                  <c:v>36</c:v>
                </c:pt>
                <c:pt idx="47">
                  <c:v>36</c:v>
                </c:pt>
                <c:pt idx="48">
                  <c:v>36</c:v>
                </c:pt>
                <c:pt idx="49">
                  <c:v>36</c:v>
                </c:pt>
                <c:pt idx="50">
                  <c:v>36</c:v>
                </c:pt>
                <c:pt idx="51">
                  <c:v>36</c:v>
                </c:pt>
                <c:pt idx="52">
                  <c:v>36</c:v>
                </c:pt>
                <c:pt idx="53">
                  <c:v>36</c:v>
                </c:pt>
                <c:pt idx="54">
                  <c:v>36</c:v>
                </c:pt>
                <c:pt idx="55">
                  <c:v>36</c:v>
                </c:pt>
                <c:pt idx="56">
                  <c:v>36</c:v>
                </c:pt>
                <c:pt idx="57">
                  <c:v>36</c:v>
                </c:pt>
                <c:pt idx="58">
                  <c:v>36</c:v>
                </c:pt>
                <c:pt idx="59">
                  <c:v>36</c:v>
                </c:pt>
                <c:pt idx="60">
                  <c:v>36</c:v>
                </c:pt>
                <c:pt idx="61">
                  <c:v>36</c:v>
                </c:pt>
                <c:pt idx="62">
                  <c:v>36</c:v>
                </c:pt>
                <c:pt idx="63">
                  <c:v>36</c:v>
                </c:pt>
                <c:pt idx="64">
                  <c:v>36</c:v>
                </c:pt>
                <c:pt idx="65">
                  <c:v>36</c:v>
                </c:pt>
                <c:pt idx="66">
                  <c:v>36</c:v>
                </c:pt>
                <c:pt idx="67">
                  <c:v>36</c:v>
                </c:pt>
                <c:pt idx="68">
                  <c:v>36</c:v>
                </c:pt>
                <c:pt idx="69">
                  <c:v>36</c:v>
                </c:pt>
                <c:pt idx="70">
                  <c:v>36</c:v>
                </c:pt>
                <c:pt idx="71">
                  <c:v>36</c:v>
                </c:pt>
                <c:pt idx="72">
                  <c:v>36</c:v>
                </c:pt>
                <c:pt idx="73">
                  <c:v>36</c:v>
                </c:pt>
                <c:pt idx="74">
                  <c:v>36</c:v>
                </c:pt>
                <c:pt idx="75">
                  <c:v>36</c:v>
                </c:pt>
                <c:pt idx="76">
                  <c:v>36</c:v>
                </c:pt>
                <c:pt idx="77">
                  <c:v>36</c:v>
                </c:pt>
                <c:pt idx="78">
                  <c:v>36</c:v>
                </c:pt>
                <c:pt idx="79">
                  <c:v>36</c:v>
                </c:pt>
                <c:pt idx="80">
                  <c:v>36</c:v>
                </c:pt>
                <c:pt idx="81">
                  <c:v>36</c:v>
                </c:pt>
                <c:pt idx="82">
                  <c:v>36</c:v>
                </c:pt>
                <c:pt idx="83">
                  <c:v>36</c:v>
                </c:pt>
                <c:pt idx="84">
                  <c:v>36</c:v>
                </c:pt>
              </c:numCache>
            </c:numRef>
          </c:yVal>
          <c:smooth val="1"/>
          <c:extLst>
            <c:ext xmlns:c16="http://schemas.microsoft.com/office/drawing/2014/chart" uri="{C3380CC4-5D6E-409C-BE32-E72D297353CC}">
              <c16:uniqueId val="{00000002-6DBF-FF48-B12D-8F575B69AFAF}"/>
            </c:ext>
          </c:extLst>
        </c:ser>
        <c:ser>
          <c:idx val="3"/>
          <c:order val="3"/>
          <c:tx>
            <c:v>Wilting Point</c:v>
          </c:tx>
          <c:spPr>
            <a:ln>
              <a:solidFill>
                <a:srgbClr val="FF0000"/>
              </a:solidFill>
            </a:ln>
          </c:spPr>
          <c:marker>
            <c:symbol val="none"/>
          </c:marker>
          <c:xVal>
            <c:numRef>
              <c:f>'Soil Moisture Worksheet'!$A$5:$A$89</c:f>
              <c:numCache>
                <c:formatCode>m/d/yy</c:formatCode>
                <c:ptCount val="85"/>
                <c:pt idx="0">
                  <c:v>42443</c:v>
                </c:pt>
                <c:pt idx="1">
                  <c:v>42444</c:v>
                </c:pt>
                <c:pt idx="2">
                  <c:v>42445</c:v>
                </c:pt>
                <c:pt idx="3">
                  <c:v>42446</c:v>
                </c:pt>
                <c:pt idx="4">
                  <c:v>42447</c:v>
                </c:pt>
                <c:pt idx="5">
                  <c:v>42448</c:v>
                </c:pt>
                <c:pt idx="6">
                  <c:v>42449</c:v>
                </c:pt>
                <c:pt idx="7">
                  <c:v>42450</c:v>
                </c:pt>
                <c:pt idx="8">
                  <c:v>42451</c:v>
                </c:pt>
                <c:pt idx="9">
                  <c:v>42452</c:v>
                </c:pt>
                <c:pt idx="10">
                  <c:v>42453</c:v>
                </c:pt>
                <c:pt idx="11">
                  <c:v>42454</c:v>
                </c:pt>
                <c:pt idx="12">
                  <c:v>42455</c:v>
                </c:pt>
                <c:pt idx="13">
                  <c:v>42456</c:v>
                </c:pt>
                <c:pt idx="14">
                  <c:v>42457</c:v>
                </c:pt>
                <c:pt idx="15">
                  <c:v>42458</c:v>
                </c:pt>
                <c:pt idx="16">
                  <c:v>42459</c:v>
                </c:pt>
                <c:pt idx="17">
                  <c:v>42460</c:v>
                </c:pt>
                <c:pt idx="18">
                  <c:v>42461</c:v>
                </c:pt>
                <c:pt idx="19">
                  <c:v>42462</c:v>
                </c:pt>
                <c:pt idx="20">
                  <c:v>42463</c:v>
                </c:pt>
                <c:pt idx="21">
                  <c:v>42464</c:v>
                </c:pt>
                <c:pt idx="22">
                  <c:v>42465</c:v>
                </c:pt>
                <c:pt idx="23">
                  <c:v>42466</c:v>
                </c:pt>
                <c:pt idx="24">
                  <c:v>42467</c:v>
                </c:pt>
                <c:pt idx="25">
                  <c:v>42468</c:v>
                </c:pt>
                <c:pt idx="26">
                  <c:v>42469</c:v>
                </c:pt>
                <c:pt idx="27">
                  <c:v>42470</c:v>
                </c:pt>
                <c:pt idx="28">
                  <c:v>42471</c:v>
                </c:pt>
                <c:pt idx="29">
                  <c:v>42472</c:v>
                </c:pt>
                <c:pt idx="30">
                  <c:v>42473</c:v>
                </c:pt>
                <c:pt idx="31">
                  <c:v>42474</c:v>
                </c:pt>
                <c:pt idx="32">
                  <c:v>42475</c:v>
                </c:pt>
                <c:pt idx="33">
                  <c:v>42476</c:v>
                </c:pt>
                <c:pt idx="34">
                  <c:v>42477</c:v>
                </c:pt>
                <c:pt idx="35">
                  <c:v>42478</c:v>
                </c:pt>
                <c:pt idx="36">
                  <c:v>42479</c:v>
                </c:pt>
                <c:pt idx="37">
                  <c:v>42480</c:v>
                </c:pt>
                <c:pt idx="38">
                  <c:v>42481</c:v>
                </c:pt>
                <c:pt idx="39">
                  <c:v>42482</c:v>
                </c:pt>
                <c:pt idx="40">
                  <c:v>42483</c:v>
                </c:pt>
                <c:pt idx="41">
                  <c:v>42484</c:v>
                </c:pt>
                <c:pt idx="42">
                  <c:v>42485</c:v>
                </c:pt>
                <c:pt idx="43">
                  <c:v>42486</c:v>
                </c:pt>
                <c:pt idx="44">
                  <c:v>42487</c:v>
                </c:pt>
                <c:pt idx="45">
                  <c:v>42488</c:v>
                </c:pt>
                <c:pt idx="46">
                  <c:v>42489</c:v>
                </c:pt>
                <c:pt idx="47">
                  <c:v>42490</c:v>
                </c:pt>
                <c:pt idx="48">
                  <c:v>42491</c:v>
                </c:pt>
                <c:pt idx="49">
                  <c:v>42492</c:v>
                </c:pt>
                <c:pt idx="50">
                  <c:v>42493</c:v>
                </c:pt>
                <c:pt idx="51">
                  <c:v>42494</c:v>
                </c:pt>
                <c:pt idx="52">
                  <c:v>42495</c:v>
                </c:pt>
                <c:pt idx="53">
                  <c:v>42496</c:v>
                </c:pt>
                <c:pt idx="54">
                  <c:v>42497</c:v>
                </c:pt>
                <c:pt idx="55">
                  <c:v>42498</c:v>
                </c:pt>
                <c:pt idx="56">
                  <c:v>42499</c:v>
                </c:pt>
                <c:pt idx="57">
                  <c:v>42500</c:v>
                </c:pt>
                <c:pt idx="58">
                  <c:v>42501</c:v>
                </c:pt>
                <c:pt idx="59">
                  <c:v>42502</c:v>
                </c:pt>
                <c:pt idx="60">
                  <c:v>42503</c:v>
                </c:pt>
                <c:pt idx="61">
                  <c:v>42504</c:v>
                </c:pt>
                <c:pt idx="62">
                  <c:v>42505</c:v>
                </c:pt>
                <c:pt idx="63">
                  <c:v>42506</c:v>
                </c:pt>
                <c:pt idx="64">
                  <c:v>42507</c:v>
                </c:pt>
                <c:pt idx="65">
                  <c:v>42508</c:v>
                </c:pt>
                <c:pt idx="66">
                  <c:v>42509</c:v>
                </c:pt>
                <c:pt idx="67">
                  <c:v>42510</c:v>
                </c:pt>
                <c:pt idx="68">
                  <c:v>42511</c:v>
                </c:pt>
                <c:pt idx="69">
                  <c:v>42512</c:v>
                </c:pt>
                <c:pt idx="70">
                  <c:v>42513</c:v>
                </c:pt>
                <c:pt idx="71">
                  <c:v>42514</c:v>
                </c:pt>
                <c:pt idx="72">
                  <c:v>42515</c:v>
                </c:pt>
                <c:pt idx="73">
                  <c:v>42516</c:v>
                </c:pt>
                <c:pt idx="74">
                  <c:v>42517</c:v>
                </c:pt>
                <c:pt idx="75">
                  <c:v>42518</c:v>
                </c:pt>
                <c:pt idx="76">
                  <c:v>42519</c:v>
                </c:pt>
                <c:pt idx="77">
                  <c:v>42520</c:v>
                </c:pt>
                <c:pt idx="78">
                  <c:v>42521</c:v>
                </c:pt>
                <c:pt idx="79">
                  <c:v>42522</c:v>
                </c:pt>
                <c:pt idx="80">
                  <c:v>42523</c:v>
                </c:pt>
                <c:pt idx="81">
                  <c:v>42524</c:v>
                </c:pt>
                <c:pt idx="82">
                  <c:v>42525</c:v>
                </c:pt>
                <c:pt idx="83">
                  <c:v>42526</c:v>
                </c:pt>
                <c:pt idx="84">
                  <c:v>42527</c:v>
                </c:pt>
              </c:numCache>
            </c:numRef>
          </c:xVal>
          <c:yVal>
            <c:numRef>
              <c:f>'Soil Moisture Worksheet'!$C$5:$C$89</c:f>
              <c:numCache>
                <c:formatCode>General</c:formatCode>
                <c:ptCount val="85"/>
                <c:pt idx="0">
                  <c:v>18</c:v>
                </c:pt>
                <c:pt idx="1">
                  <c:v>18</c:v>
                </c:pt>
                <c:pt idx="2">
                  <c:v>18</c:v>
                </c:pt>
                <c:pt idx="3">
                  <c:v>18</c:v>
                </c:pt>
                <c:pt idx="4">
                  <c:v>18</c:v>
                </c:pt>
                <c:pt idx="5">
                  <c:v>18</c:v>
                </c:pt>
                <c:pt idx="6">
                  <c:v>18</c:v>
                </c:pt>
                <c:pt idx="7">
                  <c:v>18</c:v>
                </c:pt>
                <c:pt idx="8">
                  <c:v>18</c:v>
                </c:pt>
                <c:pt idx="9">
                  <c:v>18</c:v>
                </c:pt>
                <c:pt idx="10">
                  <c:v>18</c:v>
                </c:pt>
                <c:pt idx="11">
                  <c:v>18</c:v>
                </c:pt>
                <c:pt idx="12">
                  <c:v>18</c:v>
                </c:pt>
                <c:pt idx="13">
                  <c:v>18</c:v>
                </c:pt>
                <c:pt idx="14">
                  <c:v>18</c:v>
                </c:pt>
                <c:pt idx="15">
                  <c:v>18</c:v>
                </c:pt>
                <c:pt idx="16">
                  <c:v>18</c:v>
                </c:pt>
                <c:pt idx="17">
                  <c:v>18</c:v>
                </c:pt>
                <c:pt idx="18">
                  <c:v>18</c:v>
                </c:pt>
                <c:pt idx="19">
                  <c:v>18</c:v>
                </c:pt>
                <c:pt idx="20">
                  <c:v>18</c:v>
                </c:pt>
                <c:pt idx="21">
                  <c:v>18</c:v>
                </c:pt>
                <c:pt idx="22">
                  <c:v>18</c:v>
                </c:pt>
                <c:pt idx="23">
                  <c:v>18</c:v>
                </c:pt>
                <c:pt idx="24">
                  <c:v>18</c:v>
                </c:pt>
                <c:pt idx="25">
                  <c:v>18</c:v>
                </c:pt>
                <c:pt idx="26">
                  <c:v>18</c:v>
                </c:pt>
                <c:pt idx="27">
                  <c:v>18</c:v>
                </c:pt>
                <c:pt idx="28">
                  <c:v>18</c:v>
                </c:pt>
                <c:pt idx="29">
                  <c:v>18</c:v>
                </c:pt>
                <c:pt idx="30">
                  <c:v>18</c:v>
                </c:pt>
                <c:pt idx="31">
                  <c:v>18</c:v>
                </c:pt>
                <c:pt idx="32">
                  <c:v>18</c:v>
                </c:pt>
                <c:pt idx="33">
                  <c:v>18</c:v>
                </c:pt>
                <c:pt idx="34">
                  <c:v>18</c:v>
                </c:pt>
                <c:pt idx="35">
                  <c:v>18</c:v>
                </c:pt>
                <c:pt idx="36">
                  <c:v>18</c:v>
                </c:pt>
                <c:pt idx="37">
                  <c:v>18</c:v>
                </c:pt>
                <c:pt idx="38">
                  <c:v>18</c:v>
                </c:pt>
                <c:pt idx="39">
                  <c:v>18</c:v>
                </c:pt>
                <c:pt idx="40">
                  <c:v>18</c:v>
                </c:pt>
                <c:pt idx="41">
                  <c:v>18</c:v>
                </c:pt>
                <c:pt idx="42">
                  <c:v>18</c:v>
                </c:pt>
                <c:pt idx="43">
                  <c:v>18</c:v>
                </c:pt>
                <c:pt idx="44">
                  <c:v>18</c:v>
                </c:pt>
                <c:pt idx="45">
                  <c:v>18</c:v>
                </c:pt>
                <c:pt idx="46">
                  <c:v>18</c:v>
                </c:pt>
                <c:pt idx="47">
                  <c:v>18</c:v>
                </c:pt>
                <c:pt idx="48">
                  <c:v>18</c:v>
                </c:pt>
                <c:pt idx="49">
                  <c:v>18</c:v>
                </c:pt>
                <c:pt idx="50">
                  <c:v>18</c:v>
                </c:pt>
                <c:pt idx="51">
                  <c:v>18</c:v>
                </c:pt>
                <c:pt idx="52">
                  <c:v>18</c:v>
                </c:pt>
                <c:pt idx="53">
                  <c:v>18</c:v>
                </c:pt>
                <c:pt idx="54">
                  <c:v>18</c:v>
                </c:pt>
                <c:pt idx="55">
                  <c:v>18</c:v>
                </c:pt>
                <c:pt idx="56">
                  <c:v>18</c:v>
                </c:pt>
                <c:pt idx="57">
                  <c:v>18</c:v>
                </c:pt>
                <c:pt idx="58">
                  <c:v>18</c:v>
                </c:pt>
                <c:pt idx="59">
                  <c:v>18</c:v>
                </c:pt>
                <c:pt idx="60">
                  <c:v>18</c:v>
                </c:pt>
                <c:pt idx="61">
                  <c:v>18</c:v>
                </c:pt>
                <c:pt idx="62">
                  <c:v>18</c:v>
                </c:pt>
                <c:pt idx="63">
                  <c:v>18</c:v>
                </c:pt>
                <c:pt idx="64">
                  <c:v>18</c:v>
                </c:pt>
                <c:pt idx="65">
                  <c:v>18</c:v>
                </c:pt>
                <c:pt idx="66">
                  <c:v>18</c:v>
                </c:pt>
                <c:pt idx="67">
                  <c:v>18</c:v>
                </c:pt>
                <c:pt idx="68">
                  <c:v>18</c:v>
                </c:pt>
                <c:pt idx="69">
                  <c:v>18</c:v>
                </c:pt>
                <c:pt idx="70">
                  <c:v>18</c:v>
                </c:pt>
                <c:pt idx="71">
                  <c:v>18</c:v>
                </c:pt>
                <c:pt idx="72">
                  <c:v>18</c:v>
                </c:pt>
                <c:pt idx="73">
                  <c:v>18</c:v>
                </c:pt>
                <c:pt idx="74">
                  <c:v>18</c:v>
                </c:pt>
                <c:pt idx="75">
                  <c:v>18</c:v>
                </c:pt>
                <c:pt idx="76">
                  <c:v>18</c:v>
                </c:pt>
                <c:pt idx="77">
                  <c:v>18</c:v>
                </c:pt>
                <c:pt idx="78">
                  <c:v>18</c:v>
                </c:pt>
                <c:pt idx="79">
                  <c:v>18</c:v>
                </c:pt>
                <c:pt idx="80">
                  <c:v>18</c:v>
                </c:pt>
                <c:pt idx="81">
                  <c:v>18</c:v>
                </c:pt>
                <c:pt idx="82">
                  <c:v>18</c:v>
                </c:pt>
                <c:pt idx="83">
                  <c:v>18</c:v>
                </c:pt>
                <c:pt idx="84">
                  <c:v>18</c:v>
                </c:pt>
              </c:numCache>
            </c:numRef>
          </c:yVal>
          <c:smooth val="1"/>
          <c:extLst>
            <c:ext xmlns:c16="http://schemas.microsoft.com/office/drawing/2014/chart" uri="{C3380CC4-5D6E-409C-BE32-E72D297353CC}">
              <c16:uniqueId val="{00000003-6DBF-FF48-B12D-8F575B69AFAF}"/>
            </c:ext>
          </c:extLst>
        </c:ser>
        <c:dLbls>
          <c:showLegendKey val="0"/>
          <c:showVal val="0"/>
          <c:showCatName val="0"/>
          <c:showSerName val="0"/>
          <c:showPercent val="0"/>
          <c:showBubbleSize val="0"/>
        </c:dLbls>
        <c:axId val="1177224800"/>
        <c:axId val="1"/>
      </c:scatterChart>
      <c:valAx>
        <c:axId val="1177224800"/>
        <c:scaling>
          <c:orientation val="minMax"/>
        </c:scaling>
        <c:delete val="0"/>
        <c:axPos val="b"/>
        <c:title>
          <c:tx>
            <c:rich>
              <a:bodyPr/>
              <a:lstStyle/>
              <a:p>
                <a:pPr>
                  <a:defRPr sz="1800" b="1" i="0" u="none" strike="noStrike" baseline="0">
                    <a:solidFill>
                      <a:srgbClr val="000000"/>
                    </a:solidFill>
                    <a:latin typeface="Calibri"/>
                    <a:ea typeface="Calibri"/>
                    <a:cs typeface="Calibri"/>
                  </a:defRPr>
                </a:pPr>
                <a:r>
                  <a:rPr lang="en-US"/>
                  <a:t>Date</a:t>
                </a:r>
              </a:p>
            </c:rich>
          </c:tx>
          <c:overlay val="0"/>
          <c:spPr>
            <a:noFill/>
            <a:ln w="25400">
              <a:noFill/>
            </a:ln>
          </c:spPr>
        </c:title>
        <c:numFmt formatCode="m/d/yy" sourceLinked="1"/>
        <c:majorTickMark val="none"/>
        <c:minorTickMark val="none"/>
        <c:tickLblPos val="nextTo"/>
        <c:spPr>
          <a:ln w="3175">
            <a:solidFill>
              <a:srgbClr val="808080"/>
            </a:solidFill>
            <a:prstDash val="solid"/>
          </a:ln>
        </c:spPr>
        <c:txPr>
          <a:bodyPr rot="0" vert="horz"/>
          <a:lstStyle/>
          <a:p>
            <a:pPr>
              <a:defRPr sz="18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scaling>
        <c:delete val="0"/>
        <c:axPos val="l"/>
        <c:majorGridlines>
          <c:spPr>
            <a:ln w="3175">
              <a:solidFill>
                <a:srgbClr val="808080"/>
              </a:solidFill>
              <a:prstDash val="solid"/>
            </a:ln>
          </c:spPr>
        </c:majorGridlines>
        <c:title>
          <c:tx>
            <c:rich>
              <a:bodyPr/>
              <a:lstStyle/>
              <a:p>
                <a:pPr>
                  <a:defRPr sz="1800" b="1" i="0" u="none" strike="noStrike" baseline="0">
                    <a:solidFill>
                      <a:srgbClr val="000000"/>
                    </a:solidFill>
                    <a:latin typeface="Calibri"/>
                    <a:ea typeface="Calibri"/>
                    <a:cs typeface="Calibri"/>
                  </a:defRPr>
                </a:pPr>
                <a:r>
                  <a:rPr lang="en-US"/>
                  <a:t>Moisture Cotent (%)</a:t>
                </a:r>
              </a:p>
            </c:rich>
          </c:tx>
          <c:overlay val="0"/>
          <c:spPr>
            <a:noFill/>
            <a:ln w="25400">
              <a:noFill/>
            </a:ln>
          </c:spPr>
        </c:title>
        <c:numFmt formatCode="0.00" sourceLinked="1"/>
        <c:majorTickMark val="none"/>
        <c:minorTickMark val="none"/>
        <c:tickLblPos val="nextTo"/>
        <c:spPr>
          <a:ln w="3175">
            <a:solidFill>
              <a:srgbClr val="808080"/>
            </a:solidFill>
            <a:prstDash val="solid"/>
          </a:ln>
        </c:spPr>
        <c:txPr>
          <a:bodyPr rot="0" vert="horz"/>
          <a:lstStyle/>
          <a:p>
            <a:pPr>
              <a:defRPr sz="1800" b="0" i="0" u="none" strike="noStrike" baseline="0">
                <a:solidFill>
                  <a:srgbClr val="000000"/>
                </a:solidFill>
                <a:latin typeface="Calibri"/>
                <a:ea typeface="Calibri"/>
                <a:cs typeface="Calibri"/>
              </a:defRPr>
            </a:pPr>
            <a:endParaRPr lang="en-US"/>
          </a:p>
        </c:txPr>
        <c:crossAx val="1177224800"/>
        <c:crosses val="autoZero"/>
        <c:crossBetween val="midCat"/>
      </c:valAx>
      <c:spPr>
        <a:solidFill>
          <a:srgbClr val="F4E9E9"/>
        </a:solidFill>
        <a:ln w="25400">
          <a:noFill/>
        </a:ln>
      </c:spPr>
    </c:plotArea>
    <c:legend>
      <c:legendPos val="r"/>
      <c:layout>
        <c:manualLayout>
          <c:xMode val="edge"/>
          <c:yMode val="edge"/>
          <c:x val="0.67479666794699444"/>
          <c:y val="0.2613486932810441"/>
          <c:w val="0.29471552717495686"/>
          <c:h val="0.44554796409203712"/>
        </c:manualLayout>
      </c:layout>
      <c:overlay val="0"/>
      <c:spPr>
        <a:noFill/>
        <a:ln w="25400">
          <a:noFill/>
        </a:ln>
      </c:spPr>
      <c:txPr>
        <a:bodyPr/>
        <a:lstStyle/>
        <a:p>
          <a:pPr>
            <a:defRPr sz="165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800" b="0" i="0" u="none" strike="noStrike" baseline="0">
          <a:solidFill>
            <a:srgbClr val="000000"/>
          </a:solidFill>
          <a:latin typeface="Calibri"/>
          <a:ea typeface="Calibri"/>
          <a:cs typeface="Calibri"/>
        </a:defRPr>
      </a:pPr>
      <a:endParaRPr lang="en-US"/>
    </a:p>
  </c:txPr>
  <c:printSettings>
    <c:headerFooter alignWithMargins="0"/>
    <c:pageMargins b="0.75000000000000044" l="0.7000000000000004" r="0.7000000000000004" t="0.75000000000000044" header="0.30000000000000021" footer="0.3000000000000002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2160" b="1" i="0" u="none" strike="noStrike" baseline="0">
                <a:solidFill>
                  <a:srgbClr val="000000"/>
                </a:solidFill>
                <a:latin typeface="Calibri"/>
                <a:ea typeface="Calibri"/>
                <a:cs typeface="Calibri"/>
              </a:defRPr>
            </a:pPr>
            <a:r>
              <a:rPr lang="en-US"/>
              <a:t>Crop Evapotranspiration (ETc)</a:t>
            </a:r>
            <a:r>
              <a:rPr lang="en-US" baseline="0"/>
              <a:t> </a:t>
            </a:r>
            <a:r>
              <a:rPr lang="en-US"/>
              <a:t>and Adjusted Crop Evapotranspiration (ETcadj) for Limited Water Conditions Vs. Time</a:t>
            </a:r>
          </a:p>
        </c:rich>
      </c:tx>
      <c:layout>
        <c:manualLayout>
          <c:xMode val="edge"/>
          <c:yMode val="edge"/>
          <c:x val="0.13262838720502401"/>
          <c:y val="1.3157746104521743E-2"/>
        </c:manualLayout>
      </c:layout>
      <c:overlay val="0"/>
      <c:spPr>
        <a:noFill/>
        <a:ln w="25400">
          <a:noFill/>
        </a:ln>
      </c:spPr>
    </c:title>
    <c:autoTitleDeleted val="0"/>
    <c:plotArea>
      <c:layout>
        <c:manualLayout>
          <c:layoutTarget val="inner"/>
          <c:xMode val="edge"/>
          <c:yMode val="edge"/>
          <c:x val="0.13104411606083485"/>
          <c:y val="0.16396092893451611"/>
          <c:w val="0.70228925293323174"/>
          <c:h val="0.68651018306256018"/>
        </c:manualLayout>
      </c:layout>
      <c:scatterChart>
        <c:scatterStyle val="smoothMarker"/>
        <c:varyColors val="0"/>
        <c:ser>
          <c:idx val="0"/>
          <c:order val="0"/>
          <c:tx>
            <c:v>ETcadj</c:v>
          </c:tx>
          <c:spPr>
            <a:ln w="38100">
              <a:solidFill>
                <a:srgbClr val="666699"/>
              </a:solidFill>
              <a:prstDash val="solid"/>
            </a:ln>
          </c:spPr>
          <c:marker>
            <c:symbol val="none"/>
          </c:marker>
          <c:xVal>
            <c:numRef>
              <c:f>'Soil Moisture Worksheet'!$A$5:$A$89</c:f>
              <c:numCache>
                <c:formatCode>m/d/yy</c:formatCode>
                <c:ptCount val="85"/>
                <c:pt idx="0">
                  <c:v>42443</c:v>
                </c:pt>
                <c:pt idx="1">
                  <c:v>42444</c:v>
                </c:pt>
                <c:pt idx="2">
                  <c:v>42445</c:v>
                </c:pt>
                <c:pt idx="3">
                  <c:v>42446</c:v>
                </c:pt>
                <c:pt idx="4">
                  <c:v>42447</c:v>
                </c:pt>
                <c:pt idx="5">
                  <c:v>42448</c:v>
                </c:pt>
                <c:pt idx="6">
                  <c:v>42449</c:v>
                </c:pt>
                <c:pt idx="7">
                  <c:v>42450</c:v>
                </c:pt>
                <c:pt idx="8">
                  <c:v>42451</c:v>
                </c:pt>
                <c:pt idx="9">
                  <c:v>42452</c:v>
                </c:pt>
                <c:pt idx="10">
                  <c:v>42453</c:v>
                </c:pt>
                <c:pt idx="11">
                  <c:v>42454</c:v>
                </c:pt>
                <c:pt idx="12">
                  <c:v>42455</c:v>
                </c:pt>
                <c:pt idx="13">
                  <c:v>42456</c:v>
                </c:pt>
                <c:pt idx="14">
                  <c:v>42457</c:v>
                </c:pt>
                <c:pt idx="15">
                  <c:v>42458</c:v>
                </c:pt>
                <c:pt idx="16">
                  <c:v>42459</c:v>
                </c:pt>
                <c:pt idx="17">
                  <c:v>42460</c:v>
                </c:pt>
                <c:pt idx="18">
                  <c:v>42461</c:v>
                </c:pt>
                <c:pt idx="19">
                  <c:v>42462</c:v>
                </c:pt>
                <c:pt idx="20">
                  <c:v>42463</c:v>
                </c:pt>
                <c:pt idx="21">
                  <c:v>42464</c:v>
                </c:pt>
                <c:pt idx="22">
                  <c:v>42465</c:v>
                </c:pt>
                <c:pt idx="23">
                  <c:v>42466</c:v>
                </c:pt>
                <c:pt idx="24">
                  <c:v>42467</c:v>
                </c:pt>
                <c:pt idx="25">
                  <c:v>42468</c:v>
                </c:pt>
                <c:pt idx="26">
                  <c:v>42469</c:v>
                </c:pt>
                <c:pt idx="27">
                  <c:v>42470</c:v>
                </c:pt>
                <c:pt idx="28">
                  <c:v>42471</c:v>
                </c:pt>
                <c:pt idx="29">
                  <c:v>42472</c:v>
                </c:pt>
                <c:pt idx="30">
                  <c:v>42473</c:v>
                </c:pt>
                <c:pt idx="31">
                  <c:v>42474</c:v>
                </c:pt>
                <c:pt idx="32">
                  <c:v>42475</c:v>
                </c:pt>
                <c:pt idx="33">
                  <c:v>42476</c:v>
                </c:pt>
                <c:pt idx="34">
                  <c:v>42477</c:v>
                </c:pt>
                <c:pt idx="35">
                  <c:v>42478</c:v>
                </c:pt>
                <c:pt idx="36">
                  <c:v>42479</c:v>
                </c:pt>
                <c:pt idx="37">
                  <c:v>42480</c:v>
                </c:pt>
                <c:pt idx="38">
                  <c:v>42481</c:v>
                </c:pt>
                <c:pt idx="39">
                  <c:v>42482</c:v>
                </c:pt>
                <c:pt idx="40">
                  <c:v>42483</c:v>
                </c:pt>
                <c:pt idx="41">
                  <c:v>42484</c:v>
                </c:pt>
                <c:pt idx="42">
                  <c:v>42485</c:v>
                </c:pt>
                <c:pt idx="43">
                  <c:v>42486</c:v>
                </c:pt>
                <c:pt idx="44">
                  <c:v>42487</c:v>
                </c:pt>
                <c:pt idx="45">
                  <c:v>42488</c:v>
                </c:pt>
                <c:pt idx="46">
                  <c:v>42489</c:v>
                </c:pt>
                <c:pt idx="47">
                  <c:v>42490</c:v>
                </c:pt>
                <c:pt idx="48">
                  <c:v>42491</c:v>
                </c:pt>
                <c:pt idx="49">
                  <c:v>42492</c:v>
                </c:pt>
                <c:pt idx="50">
                  <c:v>42493</c:v>
                </c:pt>
                <c:pt idx="51">
                  <c:v>42494</c:v>
                </c:pt>
                <c:pt idx="52">
                  <c:v>42495</c:v>
                </c:pt>
                <c:pt idx="53">
                  <c:v>42496</c:v>
                </c:pt>
                <c:pt idx="54">
                  <c:v>42497</c:v>
                </c:pt>
                <c:pt idx="55">
                  <c:v>42498</c:v>
                </c:pt>
                <c:pt idx="56">
                  <c:v>42499</c:v>
                </c:pt>
                <c:pt idx="57">
                  <c:v>42500</c:v>
                </c:pt>
                <c:pt idx="58">
                  <c:v>42501</c:v>
                </c:pt>
                <c:pt idx="59">
                  <c:v>42502</c:v>
                </c:pt>
                <c:pt idx="60">
                  <c:v>42503</c:v>
                </c:pt>
                <c:pt idx="61">
                  <c:v>42504</c:v>
                </c:pt>
                <c:pt idx="62">
                  <c:v>42505</c:v>
                </c:pt>
                <c:pt idx="63">
                  <c:v>42506</c:v>
                </c:pt>
                <c:pt idx="64">
                  <c:v>42507</c:v>
                </c:pt>
                <c:pt idx="65">
                  <c:v>42508</c:v>
                </c:pt>
                <c:pt idx="66">
                  <c:v>42509</c:v>
                </c:pt>
                <c:pt idx="67">
                  <c:v>42510</c:v>
                </c:pt>
                <c:pt idx="68">
                  <c:v>42511</c:v>
                </c:pt>
                <c:pt idx="69">
                  <c:v>42512</c:v>
                </c:pt>
                <c:pt idx="70">
                  <c:v>42513</c:v>
                </c:pt>
                <c:pt idx="71">
                  <c:v>42514</c:v>
                </c:pt>
                <c:pt idx="72">
                  <c:v>42515</c:v>
                </c:pt>
                <c:pt idx="73">
                  <c:v>42516</c:v>
                </c:pt>
                <c:pt idx="74">
                  <c:v>42517</c:v>
                </c:pt>
                <c:pt idx="75">
                  <c:v>42518</c:v>
                </c:pt>
                <c:pt idx="76">
                  <c:v>42519</c:v>
                </c:pt>
                <c:pt idx="77">
                  <c:v>42520</c:v>
                </c:pt>
                <c:pt idx="78">
                  <c:v>42521</c:v>
                </c:pt>
                <c:pt idx="79">
                  <c:v>42522</c:v>
                </c:pt>
                <c:pt idx="80">
                  <c:v>42523</c:v>
                </c:pt>
                <c:pt idx="81">
                  <c:v>42524</c:v>
                </c:pt>
                <c:pt idx="82">
                  <c:v>42525</c:v>
                </c:pt>
                <c:pt idx="83">
                  <c:v>42526</c:v>
                </c:pt>
                <c:pt idx="84">
                  <c:v>42527</c:v>
                </c:pt>
              </c:numCache>
            </c:numRef>
          </c:xVal>
          <c:yVal>
            <c:numRef>
              <c:f>'Soil Moisture Worksheet'!$L$5:$L$89</c:f>
              <c:numCache>
                <c:formatCode>0.00</c:formatCode>
                <c:ptCount val="85"/>
                <c:pt idx="0">
                  <c:v>3.8</c:v>
                </c:pt>
                <c:pt idx="1">
                  <c:v>3.8055555555555558</c:v>
                </c:pt>
                <c:pt idx="2">
                  <c:v>3.8</c:v>
                </c:pt>
                <c:pt idx="3">
                  <c:v>4</c:v>
                </c:pt>
                <c:pt idx="4">
                  <c:v>4.2</c:v>
                </c:pt>
                <c:pt idx="5">
                  <c:v>3.9</c:v>
                </c:pt>
                <c:pt idx="6">
                  <c:v>3.9</c:v>
                </c:pt>
                <c:pt idx="7">
                  <c:v>4.2</c:v>
                </c:pt>
                <c:pt idx="8">
                  <c:v>3.9332241702340434</c:v>
                </c:pt>
                <c:pt idx="9">
                  <c:v>4.0999999999999996</c:v>
                </c:pt>
                <c:pt idx="10">
                  <c:v>4.3</c:v>
                </c:pt>
                <c:pt idx="11">
                  <c:v>4.2</c:v>
                </c:pt>
                <c:pt idx="12">
                  <c:v>4.3</c:v>
                </c:pt>
                <c:pt idx="13">
                  <c:v>4.4000000000000004</c:v>
                </c:pt>
                <c:pt idx="14">
                  <c:v>4.3955513836491731</c:v>
                </c:pt>
                <c:pt idx="15">
                  <c:v>4.0251854800268809</c:v>
                </c:pt>
                <c:pt idx="16">
                  <c:v>4.7</c:v>
                </c:pt>
                <c:pt idx="17">
                  <c:v>4.8</c:v>
                </c:pt>
                <c:pt idx="18">
                  <c:v>4.8</c:v>
                </c:pt>
                <c:pt idx="19">
                  <c:v>5</c:v>
                </c:pt>
                <c:pt idx="20">
                  <c:v>4.5955180849286004</c:v>
                </c:pt>
                <c:pt idx="21">
                  <c:v>4.3958639750901041</c:v>
                </c:pt>
                <c:pt idx="22">
                  <c:v>4.1731663138679691</c:v>
                </c:pt>
                <c:pt idx="23">
                  <c:v>5.7</c:v>
                </c:pt>
                <c:pt idx="24">
                  <c:v>6.7</c:v>
                </c:pt>
                <c:pt idx="25">
                  <c:v>5.5723552799454774</c:v>
                </c:pt>
                <c:pt idx="26">
                  <c:v>5.2136121459097735</c:v>
                </c:pt>
                <c:pt idx="27">
                  <c:v>5.0695853146506655</c:v>
                </c:pt>
                <c:pt idx="28">
                  <c:v>4.5230873139706738</c:v>
                </c:pt>
                <c:pt idx="29">
                  <c:v>3.8664729533613316</c:v>
                </c:pt>
                <c:pt idx="30">
                  <c:v>4.7143494614495705</c:v>
                </c:pt>
                <c:pt idx="31">
                  <c:v>3.385733390069992</c:v>
                </c:pt>
                <c:pt idx="32">
                  <c:v>4.1946024766157919</c:v>
                </c:pt>
                <c:pt idx="33">
                  <c:v>4.4917188885778172</c:v>
                </c:pt>
                <c:pt idx="34">
                  <c:v>4.1200694671427298</c:v>
                </c:pt>
                <c:pt idx="35">
                  <c:v>3.719507157837187</c:v>
                </c:pt>
                <c:pt idx="36">
                  <c:v>3.0968470125838459</c:v>
                </c:pt>
                <c:pt idx="37">
                  <c:v>4.3052357981299689</c:v>
                </c:pt>
                <c:pt idx="38">
                  <c:v>3.589974400980334</c:v>
                </c:pt>
                <c:pt idx="39">
                  <c:v>4.6241695727442291</c:v>
                </c:pt>
                <c:pt idx="40">
                  <c:v>4.8277333284049666</c:v>
                </c:pt>
                <c:pt idx="41">
                  <c:v>3.6121764546886741</c:v>
                </c:pt>
                <c:pt idx="42">
                  <c:v>3.4301140432243602</c:v>
                </c:pt>
                <c:pt idx="43">
                  <c:v>2.9905231037050988</c:v>
                </c:pt>
                <c:pt idx="44">
                  <c:v>4.6224569701577494</c:v>
                </c:pt>
                <c:pt idx="45">
                  <c:v>4.648845265309026</c:v>
                </c:pt>
                <c:pt idx="46">
                  <c:v>4.3418792596033278</c:v>
                </c:pt>
                <c:pt idx="47">
                  <c:v>4.7501269457190283</c:v>
                </c:pt>
                <c:pt idx="48">
                  <c:v>4.584800355928909</c:v>
                </c:pt>
                <c:pt idx="49">
                  <c:v>3.558555441424252</c:v>
                </c:pt>
                <c:pt idx="50">
                  <c:v>2.7836193477120568</c:v>
                </c:pt>
                <c:pt idx="51">
                  <c:v>5.123024335848573</c:v>
                </c:pt>
                <c:pt idx="52">
                  <c:v>3.9490046216835553</c:v>
                </c:pt>
                <c:pt idx="53">
                  <c:v>3.8673075437208024</c:v>
                </c:pt>
                <c:pt idx="54">
                  <c:v>4.1794700292366826</c:v>
                </c:pt>
                <c:pt idx="55">
                  <c:v>3.1876771038389529</c:v>
                </c:pt>
                <c:pt idx="56">
                  <c:v>3.0734565161629366</c:v>
                </c:pt>
                <c:pt idx="57">
                  <c:v>2.8617572755509912</c:v>
                </c:pt>
                <c:pt idx="58">
                  <c:v>4.6547077530466918</c:v>
                </c:pt>
                <c:pt idx="59">
                  <c:v>4.6536026467425504</c:v>
                </c:pt>
                <c:pt idx="60">
                  <c:v>4.2373420178369132</c:v>
                </c:pt>
                <c:pt idx="61">
                  <c:v>3.1266722010243817</c:v>
                </c:pt>
                <c:pt idx="62">
                  <c:v>3.6929436472542601</c:v>
                </c:pt>
                <c:pt idx="63">
                  <c:v>3.3751969588230364</c:v>
                </c:pt>
                <c:pt idx="64">
                  <c:v>2.5368094691552905</c:v>
                </c:pt>
                <c:pt idx="65">
                  <c:v>4.4309815586566712</c:v>
                </c:pt>
                <c:pt idx="66">
                  <c:v>4.724965778497082</c:v>
                </c:pt>
                <c:pt idx="67">
                  <c:v>3.6581796544011715</c:v>
                </c:pt>
                <c:pt idx="68">
                  <c:v>2.8727282087350958</c:v>
                </c:pt>
                <c:pt idx="69">
                  <c:v>3.3168938296610642</c:v>
                </c:pt>
                <c:pt idx="70">
                  <c:v>3.0159268551153238</c:v>
                </c:pt>
                <c:pt idx="71">
                  <c:v>3.0741539693393785</c:v>
                </c:pt>
                <c:pt idx="72">
                  <c:v>4.6313395827501536</c:v>
                </c:pt>
                <c:pt idx="73">
                  <c:v>3.6744081174809624</c:v>
                </c:pt>
                <c:pt idx="74">
                  <c:v>3.1576784880384992</c:v>
                </c:pt>
                <c:pt idx="75">
                  <c:v>3.2186529697638382</c:v>
                </c:pt>
                <c:pt idx="76">
                  <c:v>3.2476420860422532</c:v>
                </c:pt>
                <c:pt idx="77">
                  <c:v>3.042614176569888</c:v>
                </c:pt>
                <c:pt idx="78">
                  <c:v>2.8957941182837246</c:v>
                </c:pt>
                <c:pt idx="79">
                  <c:v>4.2049716541518452</c:v>
                </c:pt>
                <c:pt idx="80">
                  <c:v>4.3348582458101292</c:v>
                </c:pt>
                <c:pt idx="81">
                  <c:v>4.2100053892661737</c:v>
                </c:pt>
                <c:pt idx="82">
                  <c:v>3.7189928043944809</c:v>
                </c:pt>
                <c:pt idx="83">
                  <c:v>3.3930156295308027</c:v>
                </c:pt>
                <c:pt idx="84">
                  <c:v>3.0956467828840371</c:v>
                </c:pt>
              </c:numCache>
            </c:numRef>
          </c:yVal>
          <c:smooth val="1"/>
          <c:extLst>
            <c:ext xmlns:c16="http://schemas.microsoft.com/office/drawing/2014/chart" uri="{C3380CC4-5D6E-409C-BE32-E72D297353CC}">
              <c16:uniqueId val="{00000000-2EC4-154E-9178-95D85335DE25}"/>
            </c:ext>
          </c:extLst>
        </c:ser>
        <c:ser>
          <c:idx val="1"/>
          <c:order val="1"/>
          <c:tx>
            <c:v>ETc</c:v>
          </c:tx>
          <c:marker>
            <c:symbol val="none"/>
          </c:marker>
          <c:xVal>
            <c:numRef>
              <c:f>'Soil Moisture Worksheet'!$A$5:$A$89</c:f>
              <c:numCache>
                <c:formatCode>m/d/yy</c:formatCode>
                <c:ptCount val="85"/>
                <c:pt idx="0">
                  <c:v>42443</c:v>
                </c:pt>
                <c:pt idx="1">
                  <c:v>42444</c:v>
                </c:pt>
                <c:pt idx="2">
                  <c:v>42445</c:v>
                </c:pt>
                <c:pt idx="3">
                  <c:v>42446</c:v>
                </c:pt>
                <c:pt idx="4">
                  <c:v>42447</c:v>
                </c:pt>
                <c:pt idx="5">
                  <c:v>42448</c:v>
                </c:pt>
                <c:pt idx="6">
                  <c:v>42449</c:v>
                </c:pt>
                <c:pt idx="7">
                  <c:v>42450</c:v>
                </c:pt>
                <c:pt idx="8">
                  <c:v>42451</c:v>
                </c:pt>
                <c:pt idx="9">
                  <c:v>42452</c:v>
                </c:pt>
                <c:pt idx="10">
                  <c:v>42453</c:v>
                </c:pt>
                <c:pt idx="11">
                  <c:v>42454</c:v>
                </c:pt>
                <c:pt idx="12">
                  <c:v>42455</c:v>
                </c:pt>
                <c:pt idx="13">
                  <c:v>42456</c:v>
                </c:pt>
                <c:pt idx="14">
                  <c:v>42457</c:v>
                </c:pt>
                <c:pt idx="15">
                  <c:v>42458</c:v>
                </c:pt>
                <c:pt idx="16">
                  <c:v>42459</c:v>
                </c:pt>
                <c:pt idx="17">
                  <c:v>42460</c:v>
                </c:pt>
                <c:pt idx="18">
                  <c:v>42461</c:v>
                </c:pt>
                <c:pt idx="19">
                  <c:v>42462</c:v>
                </c:pt>
                <c:pt idx="20">
                  <c:v>42463</c:v>
                </c:pt>
                <c:pt idx="21">
                  <c:v>42464</c:v>
                </c:pt>
                <c:pt idx="22">
                  <c:v>42465</c:v>
                </c:pt>
                <c:pt idx="23">
                  <c:v>42466</c:v>
                </c:pt>
                <c:pt idx="24">
                  <c:v>42467</c:v>
                </c:pt>
                <c:pt idx="25">
                  <c:v>42468</c:v>
                </c:pt>
                <c:pt idx="26">
                  <c:v>42469</c:v>
                </c:pt>
                <c:pt idx="27">
                  <c:v>42470</c:v>
                </c:pt>
                <c:pt idx="28">
                  <c:v>42471</c:v>
                </c:pt>
                <c:pt idx="29">
                  <c:v>42472</c:v>
                </c:pt>
                <c:pt idx="30">
                  <c:v>42473</c:v>
                </c:pt>
                <c:pt idx="31">
                  <c:v>42474</c:v>
                </c:pt>
                <c:pt idx="32">
                  <c:v>42475</c:v>
                </c:pt>
                <c:pt idx="33">
                  <c:v>42476</c:v>
                </c:pt>
                <c:pt idx="34">
                  <c:v>42477</c:v>
                </c:pt>
                <c:pt idx="35">
                  <c:v>42478</c:v>
                </c:pt>
                <c:pt idx="36">
                  <c:v>42479</c:v>
                </c:pt>
                <c:pt idx="37">
                  <c:v>42480</c:v>
                </c:pt>
                <c:pt idx="38">
                  <c:v>42481</c:v>
                </c:pt>
                <c:pt idx="39">
                  <c:v>42482</c:v>
                </c:pt>
                <c:pt idx="40">
                  <c:v>42483</c:v>
                </c:pt>
                <c:pt idx="41">
                  <c:v>42484</c:v>
                </c:pt>
                <c:pt idx="42">
                  <c:v>42485</c:v>
                </c:pt>
                <c:pt idx="43">
                  <c:v>42486</c:v>
                </c:pt>
                <c:pt idx="44">
                  <c:v>42487</c:v>
                </c:pt>
                <c:pt idx="45">
                  <c:v>42488</c:v>
                </c:pt>
                <c:pt idx="46">
                  <c:v>42489</c:v>
                </c:pt>
                <c:pt idx="47">
                  <c:v>42490</c:v>
                </c:pt>
                <c:pt idx="48">
                  <c:v>42491</c:v>
                </c:pt>
                <c:pt idx="49">
                  <c:v>42492</c:v>
                </c:pt>
                <c:pt idx="50">
                  <c:v>42493</c:v>
                </c:pt>
                <c:pt idx="51">
                  <c:v>42494</c:v>
                </c:pt>
                <c:pt idx="52">
                  <c:v>42495</c:v>
                </c:pt>
                <c:pt idx="53">
                  <c:v>42496</c:v>
                </c:pt>
                <c:pt idx="54">
                  <c:v>42497</c:v>
                </c:pt>
                <c:pt idx="55">
                  <c:v>42498</c:v>
                </c:pt>
                <c:pt idx="56">
                  <c:v>42499</c:v>
                </c:pt>
                <c:pt idx="57">
                  <c:v>42500</c:v>
                </c:pt>
                <c:pt idx="58">
                  <c:v>42501</c:v>
                </c:pt>
                <c:pt idx="59">
                  <c:v>42502</c:v>
                </c:pt>
                <c:pt idx="60">
                  <c:v>42503</c:v>
                </c:pt>
                <c:pt idx="61">
                  <c:v>42504</c:v>
                </c:pt>
                <c:pt idx="62">
                  <c:v>42505</c:v>
                </c:pt>
                <c:pt idx="63">
                  <c:v>42506</c:v>
                </c:pt>
                <c:pt idx="64">
                  <c:v>42507</c:v>
                </c:pt>
                <c:pt idx="65">
                  <c:v>42508</c:v>
                </c:pt>
                <c:pt idx="66">
                  <c:v>42509</c:v>
                </c:pt>
                <c:pt idx="67">
                  <c:v>42510</c:v>
                </c:pt>
                <c:pt idx="68">
                  <c:v>42511</c:v>
                </c:pt>
                <c:pt idx="69">
                  <c:v>42512</c:v>
                </c:pt>
                <c:pt idx="70">
                  <c:v>42513</c:v>
                </c:pt>
                <c:pt idx="71">
                  <c:v>42514</c:v>
                </c:pt>
                <c:pt idx="72">
                  <c:v>42515</c:v>
                </c:pt>
                <c:pt idx="73">
                  <c:v>42516</c:v>
                </c:pt>
                <c:pt idx="74">
                  <c:v>42517</c:v>
                </c:pt>
                <c:pt idx="75">
                  <c:v>42518</c:v>
                </c:pt>
                <c:pt idx="76">
                  <c:v>42519</c:v>
                </c:pt>
                <c:pt idx="77">
                  <c:v>42520</c:v>
                </c:pt>
                <c:pt idx="78">
                  <c:v>42521</c:v>
                </c:pt>
                <c:pt idx="79">
                  <c:v>42522</c:v>
                </c:pt>
                <c:pt idx="80">
                  <c:v>42523</c:v>
                </c:pt>
                <c:pt idx="81">
                  <c:v>42524</c:v>
                </c:pt>
                <c:pt idx="82">
                  <c:v>42525</c:v>
                </c:pt>
                <c:pt idx="83">
                  <c:v>42526</c:v>
                </c:pt>
                <c:pt idx="84">
                  <c:v>42527</c:v>
                </c:pt>
              </c:numCache>
            </c:numRef>
          </c:xVal>
          <c:yVal>
            <c:numRef>
              <c:f>'Soil Moisture Worksheet'!$K$5:$K$89</c:f>
              <c:numCache>
                <c:formatCode>0.00</c:formatCode>
                <c:ptCount val="85"/>
                <c:pt idx="0">
                  <c:v>3.8</c:v>
                </c:pt>
                <c:pt idx="1">
                  <c:v>3.9</c:v>
                </c:pt>
                <c:pt idx="2">
                  <c:v>3.8</c:v>
                </c:pt>
                <c:pt idx="3">
                  <c:v>4</c:v>
                </c:pt>
                <c:pt idx="4">
                  <c:v>4.2</c:v>
                </c:pt>
                <c:pt idx="5">
                  <c:v>3.9</c:v>
                </c:pt>
                <c:pt idx="6">
                  <c:v>3.9</c:v>
                </c:pt>
                <c:pt idx="7">
                  <c:v>4.2</c:v>
                </c:pt>
                <c:pt idx="8">
                  <c:v>4.2</c:v>
                </c:pt>
                <c:pt idx="9">
                  <c:v>4.0999999999999996</c:v>
                </c:pt>
                <c:pt idx="10">
                  <c:v>4.3</c:v>
                </c:pt>
                <c:pt idx="11">
                  <c:v>4.2</c:v>
                </c:pt>
                <c:pt idx="12">
                  <c:v>4.3</c:v>
                </c:pt>
                <c:pt idx="13">
                  <c:v>4.4000000000000004</c:v>
                </c:pt>
                <c:pt idx="14">
                  <c:v>4.5</c:v>
                </c:pt>
                <c:pt idx="15">
                  <c:v>4.5999999999999996</c:v>
                </c:pt>
                <c:pt idx="16">
                  <c:v>4.7</c:v>
                </c:pt>
                <c:pt idx="17">
                  <c:v>4.8</c:v>
                </c:pt>
                <c:pt idx="18">
                  <c:v>4.8</c:v>
                </c:pt>
                <c:pt idx="19">
                  <c:v>5</c:v>
                </c:pt>
                <c:pt idx="20">
                  <c:v>4.9000000000000004</c:v>
                </c:pt>
                <c:pt idx="21">
                  <c:v>5.2</c:v>
                </c:pt>
                <c:pt idx="22">
                  <c:v>5.5</c:v>
                </c:pt>
                <c:pt idx="23">
                  <c:v>5.7</c:v>
                </c:pt>
                <c:pt idx="24">
                  <c:v>6.7</c:v>
                </c:pt>
                <c:pt idx="25">
                  <c:v>6</c:v>
                </c:pt>
                <c:pt idx="26">
                  <c:v>6.3</c:v>
                </c:pt>
                <c:pt idx="27">
                  <c:v>6.9</c:v>
                </c:pt>
                <c:pt idx="28">
                  <c:v>7</c:v>
                </c:pt>
                <c:pt idx="29">
                  <c:v>6.8</c:v>
                </c:pt>
                <c:pt idx="30">
                  <c:v>5.0999999999999996</c:v>
                </c:pt>
                <c:pt idx="31">
                  <c:v>4</c:v>
                </c:pt>
                <c:pt idx="32">
                  <c:v>5.3</c:v>
                </c:pt>
                <c:pt idx="33">
                  <c:v>6.2</c:v>
                </c:pt>
                <c:pt idx="34">
                  <c:v>6.3</c:v>
                </c:pt>
                <c:pt idx="35">
                  <c:v>6.3</c:v>
                </c:pt>
                <c:pt idx="36">
                  <c:v>5.8</c:v>
                </c:pt>
                <c:pt idx="37">
                  <c:v>5</c:v>
                </c:pt>
                <c:pt idx="38">
                  <c:v>4.5</c:v>
                </c:pt>
                <c:pt idx="39">
                  <c:v>6.2</c:v>
                </c:pt>
                <c:pt idx="40">
                  <c:v>7.1</c:v>
                </c:pt>
                <c:pt idx="41">
                  <c:v>5.9</c:v>
                </c:pt>
                <c:pt idx="42">
                  <c:v>6.1</c:v>
                </c:pt>
                <c:pt idx="43">
                  <c:v>5.8</c:v>
                </c:pt>
                <c:pt idx="44">
                  <c:v>5.7</c:v>
                </c:pt>
                <c:pt idx="45">
                  <c:v>6.2</c:v>
                </c:pt>
                <c:pt idx="46">
                  <c:v>6.3</c:v>
                </c:pt>
                <c:pt idx="47">
                  <c:v>7.5</c:v>
                </c:pt>
                <c:pt idx="48">
                  <c:v>8</c:v>
                </c:pt>
                <c:pt idx="49">
                  <c:v>6.9</c:v>
                </c:pt>
                <c:pt idx="50">
                  <c:v>5.9</c:v>
                </c:pt>
                <c:pt idx="51">
                  <c:v>6.9</c:v>
                </c:pt>
                <c:pt idx="52">
                  <c:v>5.8</c:v>
                </c:pt>
                <c:pt idx="53">
                  <c:v>6.1</c:v>
                </c:pt>
                <c:pt idx="54">
                  <c:v>7.1</c:v>
                </c:pt>
                <c:pt idx="55">
                  <c:v>5.9</c:v>
                </c:pt>
                <c:pt idx="56">
                  <c:v>6.1</c:v>
                </c:pt>
                <c:pt idx="57">
                  <c:v>6.1</c:v>
                </c:pt>
                <c:pt idx="58">
                  <c:v>6.5</c:v>
                </c:pt>
                <c:pt idx="59">
                  <c:v>7</c:v>
                </c:pt>
                <c:pt idx="60">
                  <c:v>6.9</c:v>
                </c:pt>
                <c:pt idx="61">
                  <c:v>5.5</c:v>
                </c:pt>
                <c:pt idx="62">
                  <c:v>6.9</c:v>
                </c:pt>
                <c:pt idx="63">
                  <c:v>6.8</c:v>
                </c:pt>
                <c:pt idx="64">
                  <c:v>5.5</c:v>
                </c:pt>
                <c:pt idx="65">
                  <c:v>6.4</c:v>
                </c:pt>
                <c:pt idx="66">
                  <c:v>7.3</c:v>
                </c:pt>
                <c:pt idx="67">
                  <c:v>6.1</c:v>
                </c:pt>
                <c:pt idx="68">
                  <c:v>5.0999999999999996</c:v>
                </c:pt>
                <c:pt idx="69">
                  <c:v>6.2</c:v>
                </c:pt>
                <c:pt idx="70">
                  <c:v>6</c:v>
                </c:pt>
                <c:pt idx="71">
                  <c:v>6.5</c:v>
                </c:pt>
                <c:pt idx="72">
                  <c:v>6.7</c:v>
                </c:pt>
                <c:pt idx="73">
                  <c:v>5.7</c:v>
                </c:pt>
                <c:pt idx="74">
                  <c:v>5.2</c:v>
                </c:pt>
                <c:pt idx="75">
                  <c:v>5.6</c:v>
                </c:pt>
                <c:pt idx="76">
                  <c:v>6</c:v>
                </c:pt>
                <c:pt idx="77">
                  <c:v>6</c:v>
                </c:pt>
                <c:pt idx="78">
                  <c:v>6.1</c:v>
                </c:pt>
                <c:pt idx="79">
                  <c:v>5.9</c:v>
                </c:pt>
                <c:pt idx="80">
                  <c:v>6.5</c:v>
                </c:pt>
                <c:pt idx="81">
                  <c:v>6.8</c:v>
                </c:pt>
                <c:pt idx="82">
                  <c:v>6.5</c:v>
                </c:pt>
                <c:pt idx="83">
                  <c:v>6.4</c:v>
                </c:pt>
                <c:pt idx="84">
                  <c:v>6.3</c:v>
                </c:pt>
              </c:numCache>
            </c:numRef>
          </c:yVal>
          <c:smooth val="1"/>
          <c:extLst>
            <c:ext xmlns:c16="http://schemas.microsoft.com/office/drawing/2014/chart" uri="{C3380CC4-5D6E-409C-BE32-E72D297353CC}">
              <c16:uniqueId val="{00000001-2EC4-154E-9178-95D85335DE25}"/>
            </c:ext>
          </c:extLst>
        </c:ser>
        <c:dLbls>
          <c:showLegendKey val="0"/>
          <c:showVal val="0"/>
          <c:showCatName val="0"/>
          <c:showSerName val="0"/>
          <c:showPercent val="0"/>
          <c:showBubbleSize val="0"/>
        </c:dLbls>
        <c:axId val="1176764400"/>
        <c:axId val="1"/>
      </c:scatterChart>
      <c:valAx>
        <c:axId val="1176764400"/>
        <c:scaling>
          <c:orientation val="minMax"/>
        </c:scaling>
        <c:delete val="0"/>
        <c:axPos val="b"/>
        <c:title>
          <c:tx>
            <c:rich>
              <a:bodyPr/>
              <a:lstStyle/>
              <a:p>
                <a:pPr>
                  <a:defRPr sz="1800" b="1" i="0" u="none" strike="noStrike" baseline="0">
                    <a:solidFill>
                      <a:srgbClr val="000000"/>
                    </a:solidFill>
                    <a:latin typeface="Calibri"/>
                    <a:ea typeface="Calibri"/>
                    <a:cs typeface="Calibri"/>
                  </a:defRPr>
                </a:pPr>
                <a:r>
                  <a:rPr lang="en-US"/>
                  <a:t>DATE</a:t>
                </a:r>
              </a:p>
            </c:rich>
          </c:tx>
          <c:overlay val="0"/>
          <c:spPr>
            <a:noFill/>
            <a:ln w="25400">
              <a:noFill/>
            </a:ln>
          </c:spPr>
        </c:title>
        <c:numFmt formatCode="m/d/yy" sourceLinked="1"/>
        <c:majorTickMark val="none"/>
        <c:minorTickMark val="none"/>
        <c:tickLblPos val="nextTo"/>
        <c:spPr>
          <a:ln w="3175">
            <a:solidFill>
              <a:srgbClr val="808080"/>
            </a:solidFill>
            <a:prstDash val="solid"/>
          </a:ln>
        </c:spPr>
        <c:txPr>
          <a:bodyPr rot="0" vert="horz"/>
          <a:lstStyle/>
          <a:p>
            <a:pPr>
              <a:defRPr sz="18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scaling>
        <c:delete val="0"/>
        <c:axPos val="l"/>
        <c:majorGridlines>
          <c:spPr>
            <a:ln w="3175">
              <a:solidFill>
                <a:srgbClr val="808080"/>
              </a:solidFill>
              <a:prstDash val="solid"/>
            </a:ln>
          </c:spPr>
        </c:majorGridlines>
        <c:title>
          <c:tx>
            <c:rich>
              <a:bodyPr/>
              <a:lstStyle/>
              <a:p>
                <a:pPr>
                  <a:defRPr sz="1800" b="1" i="0" u="none" strike="noStrike" baseline="0">
                    <a:solidFill>
                      <a:srgbClr val="000000"/>
                    </a:solidFill>
                    <a:latin typeface="Calibri"/>
                    <a:ea typeface="Calibri"/>
                    <a:cs typeface="Calibri"/>
                  </a:defRPr>
                </a:pPr>
                <a:r>
                  <a:rPr lang="en-US"/>
                  <a:t>ETc and ETc adj (mm)</a:t>
                </a:r>
              </a:p>
            </c:rich>
          </c:tx>
          <c:overlay val="0"/>
          <c:spPr>
            <a:noFill/>
            <a:ln w="25400">
              <a:noFill/>
            </a:ln>
          </c:spPr>
        </c:title>
        <c:numFmt formatCode="0.00" sourceLinked="1"/>
        <c:majorTickMark val="none"/>
        <c:minorTickMark val="none"/>
        <c:tickLblPos val="nextTo"/>
        <c:spPr>
          <a:ln w="3175">
            <a:solidFill>
              <a:srgbClr val="808080"/>
            </a:solidFill>
            <a:prstDash val="solid"/>
          </a:ln>
        </c:spPr>
        <c:txPr>
          <a:bodyPr rot="0" vert="horz"/>
          <a:lstStyle/>
          <a:p>
            <a:pPr>
              <a:defRPr sz="1800" b="0" i="0" u="none" strike="noStrike" baseline="0">
                <a:solidFill>
                  <a:srgbClr val="000000"/>
                </a:solidFill>
                <a:latin typeface="Calibri"/>
                <a:ea typeface="Calibri"/>
                <a:cs typeface="Calibri"/>
              </a:defRPr>
            </a:pPr>
            <a:endParaRPr lang="en-US"/>
          </a:p>
        </c:txPr>
        <c:crossAx val="1176764400"/>
        <c:crosses val="autoZero"/>
        <c:crossBetween val="midCat"/>
      </c:valAx>
      <c:spPr>
        <a:solidFill>
          <a:srgbClr val="E7E7E7"/>
        </a:solidFill>
        <a:ln w="25400">
          <a:noFill/>
        </a:ln>
      </c:spPr>
    </c:plotArea>
    <c:legend>
      <c:legendPos val="r"/>
      <c:layout>
        <c:manualLayout>
          <c:xMode val="edge"/>
          <c:yMode val="edge"/>
          <c:x val="0.86400224184345698"/>
          <c:y val="0.44115983919731555"/>
          <c:w val="9.0490173559110251E-2"/>
          <c:h val="0.11711053523372869"/>
        </c:manualLayout>
      </c:layout>
      <c:overlay val="0"/>
    </c:legend>
    <c:plotVisOnly val="1"/>
    <c:dispBlanksAs val="gap"/>
    <c:showDLblsOverMax val="0"/>
  </c:chart>
  <c:spPr>
    <a:solidFill>
      <a:srgbClr val="FFFFFF"/>
    </a:solidFill>
    <a:ln w="3175">
      <a:solidFill>
        <a:srgbClr val="808080"/>
      </a:solidFill>
      <a:prstDash val="solid"/>
    </a:ln>
  </c:spPr>
  <c:txPr>
    <a:bodyPr/>
    <a:lstStyle/>
    <a:p>
      <a:pPr>
        <a:defRPr sz="1800" b="0" i="0" u="none" strike="noStrike" baseline="0">
          <a:solidFill>
            <a:srgbClr val="000000"/>
          </a:solidFill>
          <a:latin typeface="Calibri"/>
          <a:ea typeface="Calibri"/>
          <a:cs typeface="Calibri"/>
        </a:defRPr>
      </a:pPr>
      <a:endParaRPr lang="en-US"/>
    </a:p>
  </c:txPr>
  <c:printSettings>
    <c:headerFooter alignWithMargins="0"/>
    <c:pageMargins b="0.75000000000000078" l="0.70000000000000062" r="0.70000000000000062" t="0.75000000000000078"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0"/>
    </mc:Choice>
    <mc:Fallback>
      <c:style val="40"/>
    </mc:Fallback>
  </mc:AlternateContent>
  <c:chart>
    <c:title>
      <c:tx>
        <c:rich>
          <a:bodyPr/>
          <a:lstStyle/>
          <a:p>
            <a:pPr>
              <a:defRPr sz="2160" b="1" i="0" u="none" strike="noStrike" baseline="0">
                <a:solidFill>
                  <a:srgbClr val="000000"/>
                </a:solidFill>
                <a:latin typeface="Calibri"/>
                <a:ea typeface="Calibri"/>
                <a:cs typeface="Calibri"/>
              </a:defRPr>
            </a:pPr>
            <a:r>
              <a:rPr lang="en-US"/>
              <a:t>Crop Stress Factor (Ks) Vs. Time</a:t>
            </a:r>
          </a:p>
        </c:rich>
      </c:tx>
      <c:overlay val="0"/>
      <c:spPr>
        <a:noFill/>
        <a:ln w="25400">
          <a:noFill/>
        </a:ln>
      </c:spPr>
    </c:title>
    <c:autoTitleDeleted val="0"/>
    <c:plotArea>
      <c:layout/>
      <c:scatterChart>
        <c:scatterStyle val="smoothMarker"/>
        <c:varyColors val="0"/>
        <c:ser>
          <c:idx val="0"/>
          <c:order val="0"/>
          <c:spPr>
            <a:ln w="38100">
              <a:solidFill>
                <a:srgbClr val="FF9900"/>
              </a:solidFill>
              <a:prstDash val="solid"/>
            </a:ln>
          </c:spPr>
          <c:marker>
            <c:symbol val="none"/>
          </c:marker>
          <c:xVal>
            <c:numRef>
              <c:f>'Soil Moisture Worksheet'!$A$5:$A$89</c:f>
              <c:numCache>
                <c:formatCode>m/d/yy</c:formatCode>
                <c:ptCount val="85"/>
                <c:pt idx="0">
                  <c:v>42443</c:v>
                </c:pt>
                <c:pt idx="1">
                  <c:v>42444</c:v>
                </c:pt>
                <c:pt idx="2">
                  <c:v>42445</c:v>
                </c:pt>
                <c:pt idx="3">
                  <c:v>42446</c:v>
                </c:pt>
                <c:pt idx="4">
                  <c:v>42447</c:v>
                </c:pt>
                <c:pt idx="5">
                  <c:v>42448</c:v>
                </c:pt>
                <c:pt idx="6">
                  <c:v>42449</c:v>
                </c:pt>
                <c:pt idx="7">
                  <c:v>42450</c:v>
                </c:pt>
                <c:pt idx="8">
                  <c:v>42451</c:v>
                </c:pt>
                <c:pt idx="9">
                  <c:v>42452</c:v>
                </c:pt>
                <c:pt idx="10">
                  <c:v>42453</c:v>
                </c:pt>
                <c:pt idx="11">
                  <c:v>42454</c:v>
                </c:pt>
                <c:pt idx="12">
                  <c:v>42455</c:v>
                </c:pt>
                <c:pt idx="13">
                  <c:v>42456</c:v>
                </c:pt>
                <c:pt idx="14">
                  <c:v>42457</c:v>
                </c:pt>
                <c:pt idx="15">
                  <c:v>42458</c:v>
                </c:pt>
                <c:pt idx="16">
                  <c:v>42459</c:v>
                </c:pt>
                <c:pt idx="17">
                  <c:v>42460</c:v>
                </c:pt>
                <c:pt idx="18">
                  <c:v>42461</c:v>
                </c:pt>
                <c:pt idx="19">
                  <c:v>42462</c:v>
                </c:pt>
                <c:pt idx="20">
                  <c:v>42463</c:v>
                </c:pt>
                <c:pt idx="21">
                  <c:v>42464</c:v>
                </c:pt>
                <c:pt idx="22">
                  <c:v>42465</c:v>
                </c:pt>
                <c:pt idx="23">
                  <c:v>42466</c:v>
                </c:pt>
                <c:pt idx="24">
                  <c:v>42467</c:v>
                </c:pt>
                <c:pt idx="25">
                  <c:v>42468</c:v>
                </c:pt>
                <c:pt idx="26">
                  <c:v>42469</c:v>
                </c:pt>
                <c:pt idx="27">
                  <c:v>42470</c:v>
                </c:pt>
                <c:pt idx="28">
                  <c:v>42471</c:v>
                </c:pt>
                <c:pt idx="29">
                  <c:v>42472</c:v>
                </c:pt>
                <c:pt idx="30">
                  <c:v>42473</c:v>
                </c:pt>
                <c:pt idx="31">
                  <c:v>42474</c:v>
                </c:pt>
                <c:pt idx="32">
                  <c:v>42475</c:v>
                </c:pt>
                <c:pt idx="33">
                  <c:v>42476</c:v>
                </c:pt>
                <c:pt idx="34">
                  <c:v>42477</c:v>
                </c:pt>
                <c:pt idx="35">
                  <c:v>42478</c:v>
                </c:pt>
                <c:pt idx="36">
                  <c:v>42479</c:v>
                </c:pt>
                <c:pt idx="37">
                  <c:v>42480</c:v>
                </c:pt>
                <c:pt idx="38">
                  <c:v>42481</c:v>
                </c:pt>
                <c:pt idx="39">
                  <c:v>42482</c:v>
                </c:pt>
                <c:pt idx="40">
                  <c:v>42483</c:v>
                </c:pt>
                <c:pt idx="41">
                  <c:v>42484</c:v>
                </c:pt>
                <c:pt idx="42">
                  <c:v>42485</c:v>
                </c:pt>
                <c:pt idx="43">
                  <c:v>42486</c:v>
                </c:pt>
                <c:pt idx="44">
                  <c:v>42487</c:v>
                </c:pt>
                <c:pt idx="45">
                  <c:v>42488</c:v>
                </c:pt>
                <c:pt idx="46">
                  <c:v>42489</c:v>
                </c:pt>
                <c:pt idx="47">
                  <c:v>42490</c:v>
                </c:pt>
                <c:pt idx="48">
                  <c:v>42491</c:v>
                </c:pt>
                <c:pt idx="49">
                  <c:v>42492</c:v>
                </c:pt>
                <c:pt idx="50">
                  <c:v>42493</c:v>
                </c:pt>
                <c:pt idx="51">
                  <c:v>42494</c:v>
                </c:pt>
                <c:pt idx="52">
                  <c:v>42495</c:v>
                </c:pt>
                <c:pt idx="53">
                  <c:v>42496</c:v>
                </c:pt>
                <c:pt idx="54">
                  <c:v>42497</c:v>
                </c:pt>
                <c:pt idx="55">
                  <c:v>42498</c:v>
                </c:pt>
                <c:pt idx="56">
                  <c:v>42499</c:v>
                </c:pt>
                <c:pt idx="57">
                  <c:v>42500</c:v>
                </c:pt>
                <c:pt idx="58">
                  <c:v>42501</c:v>
                </c:pt>
                <c:pt idx="59">
                  <c:v>42502</c:v>
                </c:pt>
                <c:pt idx="60">
                  <c:v>42503</c:v>
                </c:pt>
                <c:pt idx="61">
                  <c:v>42504</c:v>
                </c:pt>
                <c:pt idx="62">
                  <c:v>42505</c:v>
                </c:pt>
                <c:pt idx="63">
                  <c:v>42506</c:v>
                </c:pt>
                <c:pt idx="64">
                  <c:v>42507</c:v>
                </c:pt>
                <c:pt idx="65">
                  <c:v>42508</c:v>
                </c:pt>
                <c:pt idx="66">
                  <c:v>42509</c:v>
                </c:pt>
                <c:pt idx="67">
                  <c:v>42510</c:v>
                </c:pt>
                <c:pt idx="68">
                  <c:v>42511</c:v>
                </c:pt>
                <c:pt idx="69">
                  <c:v>42512</c:v>
                </c:pt>
                <c:pt idx="70">
                  <c:v>42513</c:v>
                </c:pt>
                <c:pt idx="71">
                  <c:v>42514</c:v>
                </c:pt>
                <c:pt idx="72">
                  <c:v>42515</c:v>
                </c:pt>
                <c:pt idx="73">
                  <c:v>42516</c:v>
                </c:pt>
                <c:pt idx="74">
                  <c:v>42517</c:v>
                </c:pt>
                <c:pt idx="75">
                  <c:v>42518</c:v>
                </c:pt>
                <c:pt idx="76">
                  <c:v>42519</c:v>
                </c:pt>
                <c:pt idx="77">
                  <c:v>42520</c:v>
                </c:pt>
                <c:pt idx="78">
                  <c:v>42521</c:v>
                </c:pt>
                <c:pt idx="79">
                  <c:v>42522</c:v>
                </c:pt>
                <c:pt idx="80">
                  <c:v>42523</c:v>
                </c:pt>
                <c:pt idx="81">
                  <c:v>42524</c:v>
                </c:pt>
                <c:pt idx="82">
                  <c:v>42525</c:v>
                </c:pt>
                <c:pt idx="83">
                  <c:v>42526</c:v>
                </c:pt>
                <c:pt idx="84">
                  <c:v>42527</c:v>
                </c:pt>
              </c:numCache>
            </c:numRef>
          </c:xVal>
          <c:yVal>
            <c:numRef>
              <c:f>'Soil Moisture Worksheet'!$J$5:$J$89</c:f>
              <c:numCache>
                <c:formatCode>0.00</c:formatCode>
                <c:ptCount val="85"/>
                <c:pt idx="0">
                  <c:v>1</c:v>
                </c:pt>
                <c:pt idx="1">
                  <c:v>0.97578347578347591</c:v>
                </c:pt>
                <c:pt idx="2">
                  <c:v>1</c:v>
                </c:pt>
                <c:pt idx="3">
                  <c:v>1</c:v>
                </c:pt>
                <c:pt idx="4">
                  <c:v>1</c:v>
                </c:pt>
                <c:pt idx="5">
                  <c:v>1</c:v>
                </c:pt>
                <c:pt idx="6">
                  <c:v>1</c:v>
                </c:pt>
                <c:pt idx="7">
                  <c:v>1</c:v>
                </c:pt>
                <c:pt idx="8">
                  <c:v>0.93648194529381978</c:v>
                </c:pt>
                <c:pt idx="9">
                  <c:v>1</c:v>
                </c:pt>
                <c:pt idx="10">
                  <c:v>1</c:v>
                </c:pt>
                <c:pt idx="11">
                  <c:v>1</c:v>
                </c:pt>
                <c:pt idx="12">
                  <c:v>1</c:v>
                </c:pt>
                <c:pt idx="13">
                  <c:v>1</c:v>
                </c:pt>
                <c:pt idx="14">
                  <c:v>0.97678919636648298</c:v>
                </c:pt>
                <c:pt idx="15">
                  <c:v>0.87504032174497426</c:v>
                </c:pt>
                <c:pt idx="16">
                  <c:v>1</c:v>
                </c:pt>
                <c:pt idx="17">
                  <c:v>1</c:v>
                </c:pt>
                <c:pt idx="18">
                  <c:v>1</c:v>
                </c:pt>
                <c:pt idx="19">
                  <c:v>1</c:v>
                </c:pt>
                <c:pt idx="20">
                  <c:v>0.93786083365889794</c:v>
                </c:pt>
                <c:pt idx="21">
                  <c:v>0.84535845674809684</c:v>
                </c:pt>
                <c:pt idx="22">
                  <c:v>0.75875751161235805</c:v>
                </c:pt>
                <c:pt idx="23">
                  <c:v>1</c:v>
                </c:pt>
                <c:pt idx="24">
                  <c:v>1</c:v>
                </c:pt>
                <c:pt idx="25">
                  <c:v>0.92872587999091294</c:v>
                </c:pt>
                <c:pt idx="26">
                  <c:v>0.82755748347774183</c:v>
                </c:pt>
                <c:pt idx="27">
                  <c:v>0.73472250936966166</c:v>
                </c:pt>
                <c:pt idx="28">
                  <c:v>0.64615533056723917</c:v>
                </c:pt>
                <c:pt idx="29">
                  <c:v>0.56859896372960761</c:v>
                </c:pt>
                <c:pt idx="30">
                  <c:v>0.92438224734305308</c:v>
                </c:pt>
                <c:pt idx="31">
                  <c:v>0.84643334751749799</c:v>
                </c:pt>
                <c:pt idx="32">
                  <c:v>0.79143442955014942</c:v>
                </c:pt>
                <c:pt idx="33">
                  <c:v>0.72447078848029312</c:v>
                </c:pt>
                <c:pt idx="34">
                  <c:v>0.65397928049884602</c:v>
                </c:pt>
                <c:pt idx="35">
                  <c:v>0.5903979615614583</c:v>
                </c:pt>
                <c:pt idx="36">
                  <c:v>0.53393914010066312</c:v>
                </c:pt>
                <c:pt idx="37">
                  <c:v>0.86104715962599387</c:v>
                </c:pt>
                <c:pt idx="38">
                  <c:v>0.79777208910674091</c:v>
                </c:pt>
                <c:pt idx="39">
                  <c:v>0.74583380205552086</c:v>
                </c:pt>
                <c:pt idx="40">
                  <c:v>0.67996244062041789</c:v>
                </c:pt>
                <c:pt idx="41">
                  <c:v>0.61223329740485999</c:v>
                </c:pt>
                <c:pt idx="42">
                  <c:v>0.56231377757776402</c:v>
                </c:pt>
                <c:pt idx="43">
                  <c:v>0.51560743167329293</c:v>
                </c:pt>
                <c:pt idx="44">
                  <c:v>0.81095736318556999</c:v>
                </c:pt>
                <c:pt idx="45">
                  <c:v>0.74981375246919768</c:v>
                </c:pt>
                <c:pt idx="46">
                  <c:v>0.68918718406402024</c:v>
                </c:pt>
                <c:pt idx="47">
                  <c:v>0.63335025942920375</c:v>
                </c:pt>
                <c:pt idx="48">
                  <c:v>0.57310004449111362</c:v>
                </c:pt>
                <c:pt idx="49">
                  <c:v>0.51573267267018141</c:v>
                </c:pt>
                <c:pt idx="50">
                  <c:v>0.47179988944272144</c:v>
                </c:pt>
                <c:pt idx="51">
                  <c:v>0.74246729505051778</c:v>
                </c:pt>
                <c:pt idx="52">
                  <c:v>0.68086286580750954</c:v>
                </c:pt>
                <c:pt idx="53">
                  <c:v>0.63398484323291848</c:v>
                </c:pt>
                <c:pt idx="54">
                  <c:v>0.58865775059671588</c:v>
                </c:pt>
                <c:pt idx="55">
                  <c:v>0.54028425488795806</c:v>
                </c:pt>
                <c:pt idx="56">
                  <c:v>0.50384533051851421</c:v>
                </c:pt>
                <c:pt idx="57">
                  <c:v>0.46914053697557234</c:v>
                </c:pt>
                <c:pt idx="58">
                  <c:v>0.71610888508410642</c:v>
                </c:pt>
                <c:pt idx="59">
                  <c:v>0.66480037810607862</c:v>
                </c:pt>
                <c:pt idx="60">
                  <c:v>0.61410753881694391</c:v>
                </c:pt>
                <c:pt idx="61">
                  <c:v>0.56848585473170576</c:v>
                </c:pt>
                <c:pt idx="62">
                  <c:v>0.53520922423974782</c:v>
                </c:pt>
                <c:pt idx="63">
                  <c:v>0.49635249394456415</c:v>
                </c:pt>
                <c:pt idx="64">
                  <c:v>0.46123808530096189</c:v>
                </c:pt>
                <c:pt idx="65">
                  <c:v>0.6923408685401049</c:v>
                </c:pt>
                <c:pt idx="66">
                  <c:v>0.64725558609549072</c:v>
                </c:pt>
                <c:pt idx="67">
                  <c:v>0.59970158268871665</c:v>
                </c:pt>
                <c:pt idx="68">
                  <c:v>0.56328004092845019</c:v>
                </c:pt>
                <c:pt idx="69">
                  <c:v>0.53498287575178449</c:v>
                </c:pt>
                <c:pt idx="70">
                  <c:v>0.50265447585255396</c:v>
                </c:pt>
                <c:pt idx="71">
                  <c:v>0.47294676451375051</c:v>
                </c:pt>
                <c:pt idx="72">
                  <c:v>0.69124471384330655</c:v>
                </c:pt>
                <c:pt idx="73">
                  <c:v>0.64463300306683546</c:v>
                </c:pt>
                <c:pt idx="74">
                  <c:v>0.60724586308432671</c:v>
                </c:pt>
                <c:pt idx="75">
                  <c:v>0.57475945888639968</c:v>
                </c:pt>
                <c:pt idx="76">
                  <c:v>0.54127368100704221</c:v>
                </c:pt>
                <c:pt idx="77">
                  <c:v>0.507102362761648</c:v>
                </c:pt>
                <c:pt idx="78">
                  <c:v>0.47472034725962697</c:v>
                </c:pt>
                <c:pt idx="79">
                  <c:v>0.71270706002573636</c:v>
                </c:pt>
                <c:pt idx="80">
                  <c:v>0.66690126858617371</c:v>
                </c:pt>
                <c:pt idx="81">
                  <c:v>0.61911843959796675</c:v>
                </c:pt>
                <c:pt idx="82">
                  <c:v>0.57215273913761244</c:v>
                </c:pt>
                <c:pt idx="83">
                  <c:v>0.53015869211418787</c:v>
                </c:pt>
                <c:pt idx="84">
                  <c:v>0.49137250521968845</c:v>
                </c:pt>
              </c:numCache>
            </c:numRef>
          </c:yVal>
          <c:smooth val="1"/>
          <c:extLst>
            <c:ext xmlns:c16="http://schemas.microsoft.com/office/drawing/2014/chart" uri="{C3380CC4-5D6E-409C-BE32-E72D297353CC}">
              <c16:uniqueId val="{00000000-4E2C-C340-BCB3-3CCE2FEBA6EC}"/>
            </c:ext>
          </c:extLst>
        </c:ser>
        <c:dLbls>
          <c:showLegendKey val="0"/>
          <c:showVal val="0"/>
          <c:showCatName val="0"/>
          <c:showSerName val="0"/>
          <c:showPercent val="0"/>
          <c:showBubbleSize val="0"/>
        </c:dLbls>
        <c:axId val="1177203008"/>
        <c:axId val="1"/>
      </c:scatterChart>
      <c:valAx>
        <c:axId val="1177203008"/>
        <c:scaling>
          <c:orientation val="minMax"/>
        </c:scaling>
        <c:delete val="0"/>
        <c:axPos val="b"/>
        <c:title>
          <c:tx>
            <c:rich>
              <a:bodyPr/>
              <a:lstStyle/>
              <a:p>
                <a:pPr>
                  <a:defRPr sz="1800" b="1" i="0" u="none" strike="noStrike" baseline="0">
                    <a:solidFill>
                      <a:srgbClr val="000000"/>
                    </a:solidFill>
                    <a:latin typeface="Calibri"/>
                    <a:ea typeface="Calibri"/>
                    <a:cs typeface="Calibri"/>
                  </a:defRPr>
                </a:pPr>
                <a:r>
                  <a:rPr lang="en-US"/>
                  <a:t>DATE</a:t>
                </a:r>
              </a:p>
            </c:rich>
          </c:tx>
          <c:overlay val="0"/>
          <c:spPr>
            <a:noFill/>
            <a:ln w="25400">
              <a:noFill/>
            </a:ln>
          </c:spPr>
        </c:title>
        <c:numFmt formatCode="m/d/yy" sourceLinked="1"/>
        <c:majorTickMark val="none"/>
        <c:minorTickMark val="none"/>
        <c:tickLblPos val="nextTo"/>
        <c:spPr>
          <a:ln w="3175">
            <a:solidFill>
              <a:srgbClr val="808080"/>
            </a:solidFill>
            <a:prstDash val="solid"/>
          </a:ln>
        </c:spPr>
        <c:txPr>
          <a:bodyPr rot="0" vert="horz"/>
          <a:lstStyle/>
          <a:p>
            <a:pPr>
              <a:defRPr sz="18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1.05"/>
          <c:min val="0"/>
        </c:scaling>
        <c:delete val="0"/>
        <c:axPos val="l"/>
        <c:majorGridlines>
          <c:spPr>
            <a:ln w="3175">
              <a:solidFill>
                <a:srgbClr val="808080"/>
              </a:solidFill>
              <a:prstDash val="solid"/>
            </a:ln>
          </c:spPr>
        </c:majorGridlines>
        <c:title>
          <c:tx>
            <c:rich>
              <a:bodyPr/>
              <a:lstStyle/>
              <a:p>
                <a:pPr>
                  <a:defRPr sz="1800" b="1" i="0" u="none" strike="noStrike" baseline="0">
                    <a:solidFill>
                      <a:srgbClr val="000000"/>
                    </a:solidFill>
                    <a:latin typeface="Calibri"/>
                    <a:ea typeface="Calibri"/>
                    <a:cs typeface="Calibri"/>
                  </a:defRPr>
                </a:pPr>
                <a:r>
                  <a:rPr lang="en-US"/>
                  <a:t>Crop Stress Factor, Ks</a:t>
                </a:r>
              </a:p>
            </c:rich>
          </c:tx>
          <c:overlay val="0"/>
          <c:spPr>
            <a:noFill/>
            <a:ln w="25400">
              <a:noFill/>
            </a:ln>
          </c:spPr>
        </c:title>
        <c:numFmt formatCode="0.00" sourceLinked="1"/>
        <c:majorTickMark val="none"/>
        <c:minorTickMark val="none"/>
        <c:tickLblPos val="nextTo"/>
        <c:spPr>
          <a:ln w="3175">
            <a:solidFill>
              <a:srgbClr val="808080"/>
            </a:solidFill>
            <a:prstDash val="solid"/>
          </a:ln>
        </c:spPr>
        <c:txPr>
          <a:bodyPr rot="0" vert="horz"/>
          <a:lstStyle/>
          <a:p>
            <a:pPr>
              <a:defRPr sz="1800" b="0" i="0" u="none" strike="noStrike" baseline="0">
                <a:solidFill>
                  <a:srgbClr val="000000"/>
                </a:solidFill>
                <a:latin typeface="Calibri"/>
                <a:ea typeface="Calibri"/>
                <a:cs typeface="Calibri"/>
              </a:defRPr>
            </a:pPr>
            <a:endParaRPr lang="en-US"/>
          </a:p>
        </c:txPr>
        <c:crossAx val="1177203008"/>
        <c:crosses val="autoZero"/>
        <c:crossBetween val="midCat"/>
      </c:valAx>
      <c:spPr>
        <a:solidFill>
          <a:srgbClr val="FDEFE9"/>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800" b="0" i="0" u="none" strike="noStrike" baseline="0">
          <a:solidFill>
            <a:srgbClr val="000000"/>
          </a:solidFill>
          <a:latin typeface="Calibri"/>
          <a:ea typeface="Calibri"/>
          <a:cs typeface="Calibri"/>
        </a:defRPr>
      </a:pPr>
      <a:endParaRPr lang="en-US"/>
    </a:p>
  </c:txPr>
  <c:printSettings>
    <c:headerFooter alignWithMargins="0"/>
    <c:pageMargins b="0.750000000000001" l="0.70000000000000062" r="0.70000000000000062" t="0.750000000000001"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160" b="1" i="0" u="none" strike="noStrike" baseline="0">
                <a:solidFill>
                  <a:srgbClr val="000000"/>
                </a:solidFill>
                <a:latin typeface="Calibri"/>
                <a:ea typeface="Calibri"/>
                <a:cs typeface="Calibri"/>
              </a:defRPr>
            </a:pPr>
            <a:r>
              <a:rPr lang="en-US"/>
              <a:t>Cumulative ET vs. Irrigation</a:t>
            </a:r>
          </a:p>
        </c:rich>
      </c:tx>
      <c:overlay val="0"/>
      <c:spPr>
        <a:noFill/>
        <a:ln w="25400">
          <a:noFill/>
        </a:ln>
      </c:spPr>
    </c:title>
    <c:autoTitleDeleted val="0"/>
    <c:plotArea>
      <c:layout/>
      <c:scatterChart>
        <c:scatterStyle val="smoothMarker"/>
        <c:varyColors val="0"/>
        <c:ser>
          <c:idx val="0"/>
          <c:order val="0"/>
          <c:tx>
            <c:v>Cumulative ET</c:v>
          </c:tx>
          <c:spPr>
            <a:ln w="25400">
              <a:solidFill>
                <a:srgbClr val="666699"/>
              </a:solidFill>
              <a:prstDash val="solid"/>
            </a:ln>
          </c:spPr>
          <c:marker>
            <c:symbol val="none"/>
          </c:marker>
          <c:xVal>
            <c:numRef>
              <c:f>'Cumulative ET vs. Irrigation'!$A$2:$A$86</c:f>
              <c:numCache>
                <c:formatCode>m/d/yy</c:formatCode>
                <c:ptCount val="85"/>
                <c:pt idx="0">
                  <c:v>42443</c:v>
                </c:pt>
                <c:pt idx="1">
                  <c:v>42444</c:v>
                </c:pt>
                <c:pt idx="2">
                  <c:v>42445</c:v>
                </c:pt>
                <c:pt idx="3">
                  <c:v>42446</c:v>
                </c:pt>
                <c:pt idx="4">
                  <c:v>42447</c:v>
                </c:pt>
                <c:pt idx="5">
                  <c:v>42448</c:v>
                </c:pt>
                <c:pt idx="6">
                  <c:v>42449</c:v>
                </c:pt>
                <c:pt idx="7">
                  <c:v>42450</c:v>
                </c:pt>
                <c:pt idx="8">
                  <c:v>42451</c:v>
                </c:pt>
                <c:pt idx="9">
                  <c:v>42452</c:v>
                </c:pt>
                <c:pt idx="10">
                  <c:v>42453</c:v>
                </c:pt>
                <c:pt idx="11">
                  <c:v>42454</c:v>
                </c:pt>
                <c:pt idx="12">
                  <c:v>42455</c:v>
                </c:pt>
                <c:pt idx="13">
                  <c:v>42456</c:v>
                </c:pt>
                <c:pt idx="14">
                  <c:v>42457</c:v>
                </c:pt>
                <c:pt idx="15">
                  <c:v>42458</c:v>
                </c:pt>
                <c:pt idx="16">
                  <c:v>42459</c:v>
                </c:pt>
                <c:pt idx="17">
                  <c:v>42460</c:v>
                </c:pt>
                <c:pt idx="18">
                  <c:v>42461</c:v>
                </c:pt>
                <c:pt idx="19">
                  <c:v>42462</c:v>
                </c:pt>
                <c:pt idx="20">
                  <c:v>42463</c:v>
                </c:pt>
                <c:pt idx="21">
                  <c:v>42464</c:v>
                </c:pt>
                <c:pt idx="22">
                  <c:v>42465</c:v>
                </c:pt>
                <c:pt idx="23">
                  <c:v>42466</c:v>
                </c:pt>
                <c:pt idx="24">
                  <c:v>42467</c:v>
                </c:pt>
                <c:pt idx="25">
                  <c:v>42468</c:v>
                </c:pt>
                <c:pt idx="26">
                  <c:v>42469</c:v>
                </c:pt>
                <c:pt idx="27">
                  <c:v>42470</c:v>
                </c:pt>
                <c:pt idx="28">
                  <c:v>42471</c:v>
                </c:pt>
                <c:pt idx="29">
                  <c:v>42472</c:v>
                </c:pt>
                <c:pt idx="30">
                  <c:v>42473</c:v>
                </c:pt>
                <c:pt idx="31">
                  <c:v>42474</c:v>
                </c:pt>
                <c:pt idx="32">
                  <c:v>42475</c:v>
                </c:pt>
                <c:pt idx="33">
                  <c:v>42476</c:v>
                </c:pt>
                <c:pt idx="34">
                  <c:v>42477</c:v>
                </c:pt>
                <c:pt idx="35">
                  <c:v>42478</c:v>
                </c:pt>
                <c:pt idx="36">
                  <c:v>42479</c:v>
                </c:pt>
                <c:pt idx="37">
                  <c:v>42480</c:v>
                </c:pt>
                <c:pt idx="38">
                  <c:v>42481</c:v>
                </c:pt>
                <c:pt idx="39">
                  <c:v>42482</c:v>
                </c:pt>
                <c:pt idx="40">
                  <c:v>42483</c:v>
                </c:pt>
                <c:pt idx="41">
                  <c:v>42484</c:v>
                </c:pt>
                <c:pt idx="42">
                  <c:v>42485</c:v>
                </c:pt>
                <c:pt idx="43">
                  <c:v>42486</c:v>
                </c:pt>
                <c:pt idx="44">
                  <c:v>42487</c:v>
                </c:pt>
                <c:pt idx="45">
                  <c:v>42488</c:v>
                </c:pt>
                <c:pt idx="46">
                  <c:v>42489</c:v>
                </c:pt>
                <c:pt idx="47">
                  <c:v>42490</c:v>
                </c:pt>
                <c:pt idx="48">
                  <c:v>42491</c:v>
                </c:pt>
                <c:pt idx="49">
                  <c:v>42492</c:v>
                </c:pt>
                <c:pt idx="50">
                  <c:v>42493</c:v>
                </c:pt>
                <c:pt idx="51">
                  <c:v>42494</c:v>
                </c:pt>
                <c:pt idx="52">
                  <c:v>42495</c:v>
                </c:pt>
                <c:pt idx="53">
                  <c:v>42496</c:v>
                </c:pt>
                <c:pt idx="54">
                  <c:v>42497</c:v>
                </c:pt>
                <c:pt idx="55">
                  <c:v>42498</c:v>
                </c:pt>
                <c:pt idx="56">
                  <c:v>42499</c:v>
                </c:pt>
                <c:pt idx="57">
                  <c:v>42500</c:v>
                </c:pt>
                <c:pt idx="58">
                  <c:v>42501</c:v>
                </c:pt>
                <c:pt idx="59">
                  <c:v>42502</c:v>
                </c:pt>
                <c:pt idx="60">
                  <c:v>42503</c:v>
                </c:pt>
                <c:pt idx="61">
                  <c:v>42504</c:v>
                </c:pt>
                <c:pt idx="62">
                  <c:v>42505</c:v>
                </c:pt>
                <c:pt idx="63">
                  <c:v>42506</c:v>
                </c:pt>
                <c:pt idx="64">
                  <c:v>42507</c:v>
                </c:pt>
                <c:pt idx="65">
                  <c:v>42508</c:v>
                </c:pt>
                <c:pt idx="66">
                  <c:v>42509</c:v>
                </c:pt>
                <c:pt idx="67">
                  <c:v>42510</c:v>
                </c:pt>
                <c:pt idx="68">
                  <c:v>42511</c:v>
                </c:pt>
                <c:pt idx="69">
                  <c:v>42512</c:v>
                </c:pt>
                <c:pt idx="70">
                  <c:v>42513</c:v>
                </c:pt>
                <c:pt idx="71">
                  <c:v>42514</c:v>
                </c:pt>
                <c:pt idx="72">
                  <c:v>42515</c:v>
                </c:pt>
                <c:pt idx="73">
                  <c:v>42516</c:v>
                </c:pt>
                <c:pt idx="74">
                  <c:v>42517</c:v>
                </c:pt>
                <c:pt idx="75">
                  <c:v>42518</c:v>
                </c:pt>
                <c:pt idx="76">
                  <c:v>42519</c:v>
                </c:pt>
                <c:pt idx="77">
                  <c:v>42520</c:v>
                </c:pt>
                <c:pt idx="78">
                  <c:v>42521</c:v>
                </c:pt>
                <c:pt idx="79">
                  <c:v>42522</c:v>
                </c:pt>
                <c:pt idx="80">
                  <c:v>42523</c:v>
                </c:pt>
                <c:pt idx="81">
                  <c:v>42524</c:v>
                </c:pt>
                <c:pt idx="82">
                  <c:v>42525</c:v>
                </c:pt>
                <c:pt idx="83">
                  <c:v>42526</c:v>
                </c:pt>
                <c:pt idx="84">
                  <c:v>42527</c:v>
                </c:pt>
              </c:numCache>
            </c:numRef>
          </c:xVal>
          <c:yVal>
            <c:numRef>
              <c:f>'Cumulative ET vs. Irrigation'!$B$2:$B$86</c:f>
              <c:numCache>
                <c:formatCode>0.00</c:formatCode>
                <c:ptCount val="85"/>
                <c:pt idx="0">
                  <c:v>3.8</c:v>
                </c:pt>
                <c:pt idx="1">
                  <c:v>7.6999999999999993</c:v>
                </c:pt>
                <c:pt idx="2">
                  <c:v>11.5</c:v>
                </c:pt>
                <c:pt idx="3">
                  <c:v>15.5</c:v>
                </c:pt>
                <c:pt idx="4">
                  <c:v>19.7</c:v>
                </c:pt>
                <c:pt idx="5">
                  <c:v>23.599999999999998</c:v>
                </c:pt>
                <c:pt idx="6">
                  <c:v>27.499999999999996</c:v>
                </c:pt>
                <c:pt idx="7">
                  <c:v>31.699999999999996</c:v>
                </c:pt>
                <c:pt idx="8">
                  <c:v>35.9</c:v>
                </c:pt>
                <c:pt idx="9">
                  <c:v>40</c:v>
                </c:pt>
                <c:pt idx="10">
                  <c:v>44.3</c:v>
                </c:pt>
                <c:pt idx="11">
                  <c:v>48.5</c:v>
                </c:pt>
                <c:pt idx="12">
                  <c:v>52.8</c:v>
                </c:pt>
                <c:pt idx="13">
                  <c:v>57.199999999999996</c:v>
                </c:pt>
                <c:pt idx="14">
                  <c:v>61.699999999999996</c:v>
                </c:pt>
                <c:pt idx="15">
                  <c:v>66.3</c:v>
                </c:pt>
                <c:pt idx="16">
                  <c:v>71</c:v>
                </c:pt>
                <c:pt idx="17">
                  <c:v>75.8</c:v>
                </c:pt>
                <c:pt idx="18">
                  <c:v>80.599999999999994</c:v>
                </c:pt>
                <c:pt idx="19">
                  <c:v>85.6</c:v>
                </c:pt>
                <c:pt idx="20">
                  <c:v>90.5</c:v>
                </c:pt>
                <c:pt idx="21">
                  <c:v>95.7</c:v>
                </c:pt>
                <c:pt idx="22">
                  <c:v>101.2</c:v>
                </c:pt>
                <c:pt idx="23">
                  <c:v>106.9</c:v>
                </c:pt>
                <c:pt idx="24">
                  <c:v>113.60000000000001</c:v>
                </c:pt>
                <c:pt idx="25">
                  <c:v>119.60000000000001</c:v>
                </c:pt>
                <c:pt idx="26">
                  <c:v>125.9</c:v>
                </c:pt>
                <c:pt idx="27">
                  <c:v>132.80000000000001</c:v>
                </c:pt>
                <c:pt idx="28">
                  <c:v>139.80000000000001</c:v>
                </c:pt>
                <c:pt idx="29">
                  <c:v>146.60000000000002</c:v>
                </c:pt>
                <c:pt idx="30">
                  <c:v>151.70000000000002</c:v>
                </c:pt>
                <c:pt idx="31">
                  <c:v>155.70000000000002</c:v>
                </c:pt>
                <c:pt idx="32">
                  <c:v>161.00000000000003</c:v>
                </c:pt>
                <c:pt idx="33">
                  <c:v>167.20000000000002</c:v>
                </c:pt>
                <c:pt idx="34">
                  <c:v>173.50000000000003</c:v>
                </c:pt>
                <c:pt idx="35">
                  <c:v>179.80000000000004</c:v>
                </c:pt>
                <c:pt idx="36">
                  <c:v>185.60000000000005</c:v>
                </c:pt>
                <c:pt idx="37">
                  <c:v>190.60000000000005</c:v>
                </c:pt>
                <c:pt idx="38">
                  <c:v>195.10000000000005</c:v>
                </c:pt>
                <c:pt idx="39">
                  <c:v>201.30000000000004</c:v>
                </c:pt>
                <c:pt idx="40">
                  <c:v>208.40000000000003</c:v>
                </c:pt>
                <c:pt idx="41">
                  <c:v>214.30000000000004</c:v>
                </c:pt>
                <c:pt idx="42">
                  <c:v>220.40000000000003</c:v>
                </c:pt>
                <c:pt idx="43">
                  <c:v>226.20000000000005</c:v>
                </c:pt>
                <c:pt idx="44">
                  <c:v>231.90000000000003</c:v>
                </c:pt>
                <c:pt idx="45">
                  <c:v>238.10000000000002</c:v>
                </c:pt>
                <c:pt idx="46">
                  <c:v>244.40000000000003</c:v>
                </c:pt>
                <c:pt idx="47">
                  <c:v>251.90000000000003</c:v>
                </c:pt>
                <c:pt idx="48">
                  <c:v>259.90000000000003</c:v>
                </c:pt>
                <c:pt idx="49">
                  <c:v>266.8</c:v>
                </c:pt>
                <c:pt idx="50">
                  <c:v>272.7</c:v>
                </c:pt>
                <c:pt idx="51">
                  <c:v>279.59999999999997</c:v>
                </c:pt>
                <c:pt idx="52">
                  <c:v>285.39999999999998</c:v>
                </c:pt>
                <c:pt idx="53">
                  <c:v>291.5</c:v>
                </c:pt>
                <c:pt idx="54">
                  <c:v>298.60000000000002</c:v>
                </c:pt>
                <c:pt idx="55">
                  <c:v>304.5</c:v>
                </c:pt>
                <c:pt idx="56">
                  <c:v>310.60000000000002</c:v>
                </c:pt>
                <c:pt idx="57">
                  <c:v>316.70000000000005</c:v>
                </c:pt>
                <c:pt idx="58">
                  <c:v>323.20000000000005</c:v>
                </c:pt>
                <c:pt idx="59">
                  <c:v>330.20000000000005</c:v>
                </c:pt>
                <c:pt idx="60">
                  <c:v>337.1</c:v>
                </c:pt>
                <c:pt idx="61">
                  <c:v>342.6</c:v>
                </c:pt>
                <c:pt idx="62">
                  <c:v>349.5</c:v>
                </c:pt>
                <c:pt idx="63">
                  <c:v>356.3</c:v>
                </c:pt>
                <c:pt idx="64">
                  <c:v>361.8</c:v>
                </c:pt>
                <c:pt idx="65">
                  <c:v>368.2</c:v>
                </c:pt>
                <c:pt idx="66">
                  <c:v>375.5</c:v>
                </c:pt>
                <c:pt idx="67">
                  <c:v>381.6</c:v>
                </c:pt>
                <c:pt idx="68">
                  <c:v>386.70000000000005</c:v>
                </c:pt>
                <c:pt idx="69">
                  <c:v>392.90000000000003</c:v>
                </c:pt>
                <c:pt idx="70">
                  <c:v>398.90000000000003</c:v>
                </c:pt>
                <c:pt idx="71">
                  <c:v>405.40000000000003</c:v>
                </c:pt>
                <c:pt idx="72">
                  <c:v>412.1</c:v>
                </c:pt>
                <c:pt idx="73">
                  <c:v>417.8</c:v>
                </c:pt>
                <c:pt idx="74">
                  <c:v>423</c:v>
                </c:pt>
                <c:pt idx="75">
                  <c:v>428.6</c:v>
                </c:pt>
                <c:pt idx="76">
                  <c:v>434.6</c:v>
                </c:pt>
                <c:pt idx="77">
                  <c:v>440.6</c:v>
                </c:pt>
                <c:pt idx="78">
                  <c:v>446.70000000000005</c:v>
                </c:pt>
                <c:pt idx="79">
                  <c:v>452.6</c:v>
                </c:pt>
                <c:pt idx="80">
                  <c:v>459.1</c:v>
                </c:pt>
                <c:pt idx="81">
                  <c:v>465.90000000000003</c:v>
                </c:pt>
                <c:pt idx="82">
                  <c:v>472.40000000000003</c:v>
                </c:pt>
                <c:pt idx="83">
                  <c:v>478.8</c:v>
                </c:pt>
                <c:pt idx="84">
                  <c:v>485.1</c:v>
                </c:pt>
              </c:numCache>
            </c:numRef>
          </c:yVal>
          <c:smooth val="1"/>
          <c:extLst>
            <c:ext xmlns:c16="http://schemas.microsoft.com/office/drawing/2014/chart" uri="{C3380CC4-5D6E-409C-BE32-E72D297353CC}">
              <c16:uniqueId val="{00000000-F769-EC43-AD00-8EC606A48D92}"/>
            </c:ext>
          </c:extLst>
        </c:ser>
        <c:ser>
          <c:idx val="1"/>
          <c:order val="1"/>
          <c:tx>
            <c:v>Cumulative Irrigation</c:v>
          </c:tx>
          <c:spPr>
            <a:ln w="25400">
              <a:solidFill>
                <a:srgbClr val="DD0806"/>
              </a:solidFill>
              <a:prstDash val="solid"/>
            </a:ln>
          </c:spPr>
          <c:marker>
            <c:symbol val="none"/>
          </c:marker>
          <c:xVal>
            <c:numRef>
              <c:f>'Cumulative ET vs. Irrigation'!$A$2:$A$86</c:f>
              <c:numCache>
                <c:formatCode>m/d/yy</c:formatCode>
                <c:ptCount val="85"/>
                <c:pt idx="0">
                  <c:v>42443</c:v>
                </c:pt>
                <c:pt idx="1">
                  <c:v>42444</c:v>
                </c:pt>
                <c:pt idx="2">
                  <c:v>42445</c:v>
                </c:pt>
                <c:pt idx="3">
                  <c:v>42446</c:v>
                </c:pt>
                <c:pt idx="4">
                  <c:v>42447</c:v>
                </c:pt>
                <c:pt idx="5">
                  <c:v>42448</c:v>
                </c:pt>
                <c:pt idx="6">
                  <c:v>42449</c:v>
                </c:pt>
                <c:pt idx="7">
                  <c:v>42450</c:v>
                </c:pt>
                <c:pt idx="8">
                  <c:v>42451</c:v>
                </c:pt>
                <c:pt idx="9">
                  <c:v>42452</c:v>
                </c:pt>
                <c:pt idx="10">
                  <c:v>42453</c:v>
                </c:pt>
                <c:pt idx="11">
                  <c:v>42454</c:v>
                </c:pt>
                <c:pt idx="12">
                  <c:v>42455</c:v>
                </c:pt>
                <c:pt idx="13">
                  <c:v>42456</c:v>
                </c:pt>
                <c:pt idx="14">
                  <c:v>42457</c:v>
                </c:pt>
                <c:pt idx="15">
                  <c:v>42458</c:v>
                </c:pt>
                <c:pt idx="16">
                  <c:v>42459</c:v>
                </c:pt>
                <c:pt idx="17">
                  <c:v>42460</c:v>
                </c:pt>
                <c:pt idx="18">
                  <c:v>42461</c:v>
                </c:pt>
                <c:pt idx="19">
                  <c:v>42462</c:v>
                </c:pt>
                <c:pt idx="20">
                  <c:v>42463</c:v>
                </c:pt>
                <c:pt idx="21">
                  <c:v>42464</c:v>
                </c:pt>
                <c:pt idx="22">
                  <c:v>42465</c:v>
                </c:pt>
                <c:pt idx="23">
                  <c:v>42466</c:v>
                </c:pt>
                <c:pt idx="24">
                  <c:v>42467</c:v>
                </c:pt>
                <c:pt idx="25">
                  <c:v>42468</c:v>
                </c:pt>
                <c:pt idx="26">
                  <c:v>42469</c:v>
                </c:pt>
                <c:pt idx="27">
                  <c:v>42470</c:v>
                </c:pt>
                <c:pt idx="28">
                  <c:v>42471</c:v>
                </c:pt>
                <c:pt idx="29">
                  <c:v>42472</c:v>
                </c:pt>
                <c:pt idx="30">
                  <c:v>42473</c:v>
                </c:pt>
                <c:pt idx="31">
                  <c:v>42474</c:v>
                </c:pt>
                <c:pt idx="32">
                  <c:v>42475</c:v>
                </c:pt>
                <c:pt idx="33">
                  <c:v>42476</c:v>
                </c:pt>
                <c:pt idx="34">
                  <c:v>42477</c:v>
                </c:pt>
                <c:pt idx="35">
                  <c:v>42478</c:v>
                </c:pt>
                <c:pt idx="36">
                  <c:v>42479</c:v>
                </c:pt>
                <c:pt idx="37">
                  <c:v>42480</c:v>
                </c:pt>
                <c:pt idx="38">
                  <c:v>42481</c:v>
                </c:pt>
                <c:pt idx="39">
                  <c:v>42482</c:v>
                </c:pt>
                <c:pt idx="40">
                  <c:v>42483</c:v>
                </c:pt>
                <c:pt idx="41">
                  <c:v>42484</c:v>
                </c:pt>
                <c:pt idx="42">
                  <c:v>42485</c:v>
                </c:pt>
                <c:pt idx="43">
                  <c:v>42486</c:v>
                </c:pt>
                <c:pt idx="44">
                  <c:v>42487</c:v>
                </c:pt>
                <c:pt idx="45">
                  <c:v>42488</c:v>
                </c:pt>
                <c:pt idx="46">
                  <c:v>42489</c:v>
                </c:pt>
                <c:pt idx="47">
                  <c:v>42490</c:v>
                </c:pt>
                <c:pt idx="48">
                  <c:v>42491</c:v>
                </c:pt>
                <c:pt idx="49">
                  <c:v>42492</c:v>
                </c:pt>
                <c:pt idx="50">
                  <c:v>42493</c:v>
                </c:pt>
                <c:pt idx="51">
                  <c:v>42494</c:v>
                </c:pt>
                <c:pt idx="52">
                  <c:v>42495</c:v>
                </c:pt>
                <c:pt idx="53">
                  <c:v>42496</c:v>
                </c:pt>
                <c:pt idx="54">
                  <c:v>42497</c:v>
                </c:pt>
                <c:pt idx="55">
                  <c:v>42498</c:v>
                </c:pt>
                <c:pt idx="56">
                  <c:v>42499</c:v>
                </c:pt>
                <c:pt idx="57">
                  <c:v>42500</c:v>
                </c:pt>
                <c:pt idx="58">
                  <c:v>42501</c:v>
                </c:pt>
                <c:pt idx="59">
                  <c:v>42502</c:v>
                </c:pt>
                <c:pt idx="60">
                  <c:v>42503</c:v>
                </c:pt>
                <c:pt idx="61">
                  <c:v>42504</c:v>
                </c:pt>
                <c:pt idx="62">
                  <c:v>42505</c:v>
                </c:pt>
                <c:pt idx="63">
                  <c:v>42506</c:v>
                </c:pt>
                <c:pt idx="64">
                  <c:v>42507</c:v>
                </c:pt>
                <c:pt idx="65">
                  <c:v>42508</c:v>
                </c:pt>
                <c:pt idx="66">
                  <c:v>42509</c:v>
                </c:pt>
                <c:pt idx="67">
                  <c:v>42510</c:v>
                </c:pt>
                <c:pt idx="68">
                  <c:v>42511</c:v>
                </c:pt>
                <c:pt idx="69">
                  <c:v>42512</c:v>
                </c:pt>
                <c:pt idx="70">
                  <c:v>42513</c:v>
                </c:pt>
                <c:pt idx="71">
                  <c:v>42514</c:v>
                </c:pt>
                <c:pt idx="72">
                  <c:v>42515</c:v>
                </c:pt>
                <c:pt idx="73">
                  <c:v>42516</c:v>
                </c:pt>
                <c:pt idx="74">
                  <c:v>42517</c:v>
                </c:pt>
                <c:pt idx="75">
                  <c:v>42518</c:v>
                </c:pt>
                <c:pt idx="76">
                  <c:v>42519</c:v>
                </c:pt>
                <c:pt idx="77">
                  <c:v>42520</c:v>
                </c:pt>
                <c:pt idx="78">
                  <c:v>42521</c:v>
                </c:pt>
                <c:pt idx="79">
                  <c:v>42522</c:v>
                </c:pt>
                <c:pt idx="80">
                  <c:v>42523</c:v>
                </c:pt>
                <c:pt idx="81">
                  <c:v>42524</c:v>
                </c:pt>
                <c:pt idx="82">
                  <c:v>42525</c:v>
                </c:pt>
                <c:pt idx="83">
                  <c:v>42526</c:v>
                </c:pt>
                <c:pt idx="84">
                  <c:v>42527</c:v>
                </c:pt>
              </c:numCache>
            </c:numRef>
          </c:xVal>
          <c:yVal>
            <c:numRef>
              <c:f>'Cumulative ET vs. Irrigation'!$C$2:$C$86</c:f>
              <c:numCache>
                <c:formatCode>0</c:formatCode>
                <c:ptCount val="85"/>
                <c:pt idx="0">
                  <c:v>0</c:v>
                </c:pt>
                <c:pt idx="1">
                  <c:v>0</c:v>
                </c:pt>
                <c:pt idx="2">
                  <c:v>25</c:v>
                </c:pt>
                <c:pt idx="3">
                  <c:v>25</c:v>
                </c:pt>
                <c:pt idx="4">
                  <c:v>25</c:v>
                </c:pt>
                <c:pt idx="5">
                  <c:v>25</c:v>
                </c:pt>
                <c:pt idx="6">
                  <c:v>25</c:v>
                </c:pt>
                <c:pt idx="7">
                  <c:v>25</c:v>
                </c:pt>
                <c:pt idx="8">
                  <c:v>25</c:v>
                </c:pt>
                <c:pt idx="9">
                  <c:v>50</c:v>
                </c:pt>
                <c:pt idx="10">
                  <c:v>50</c:v>
                </c:pt>
                <c:pt idx="11">
                  <c:v>50</c:v>
                </c:pt>
                <c:pt idx="12">
                  <c:v>50</c:v>
                </c:pt>
                <c:pt idx="13">
                  <c:v>50</c:v>
                </c:pt>
                <c:pt idx="14">
                  <c:v>50</c:v>
                </c:pt>
                <c:pt idx="15">
                  <c:v>50</c:v>
                </c:pt>
                <c:pt idx="16">
                  <c:v>75</c:v>
                </c:pt>
                <c:pt idx="17">
                  <c:v>75</c:v>
                </c:pt>
                <c:pt idx="18">
                  <c:v>75</c:v>
                </c:pt>
                <c:pt idx="19">
                  <c:v>75</c:v>
                </c:pt>
                <c:pt idx="20">
                  <c:v>75</c:v>
                </c:pt>
                <c:pt idx="21">
                  <c:v>75</c:v>
                </c:pt>
                <c:pt idx="22">
                  <c:v>75</c:v>
                </c:pt>
                <c:pt idx="23">
                  <c:v>100</c:v>
                </c:pt>
                <c:pt idx="24">
                  <c:v>100</c:v>
                </c:pt>
                <c:pt idx="25">
                  <c:v>100</c:v>
                </c:pt>
                <c:pt idx="26">
                  <c:v>100</c:v>
                </c:pt>
                <c:pt idx="27">
                  <c:v>100</c:v>
                </c:pt>
                <c:pt idx="28">
                  <c:v>100</c:v>
                </c:pt>
                <c:pt idx="29">
                  <c:v>100</c:v>
                </c:pt>
                <c:pt idx="30">
                  <c:v>125</c:v>
                </c:pt>
                <c:pt idx="31">
                  <c:v>125</c:v>
                </c:pt>
                <c:pt idx="32">
                  <c:v>125</c:v>
                </c:pt>
                <c:pt idx="33">
                  <c:v>125</c:v>
                </c:pt>
                <c:pt idx="34">
                  <c:v>125</c:v>
                </c:pt>
                <c:pt idx="35">
                  <c:v>125</c:v>
                </c:pt>
                <c:pt idx="36">
                  <c:v>125</c:v>
                </c:pt>
                <c:pt idx="37">
                  <c:v>150</c:v>
                </c:pt>
                <c:pt idx="38">
                  <c:v>150</c:v>
                </c:pt>
                <c:pt idx="39">
                  <c:v>150</c:v>
                </c:pt>
                <c:pt idx="40">
                  <c:v>150</c:v>
                </c:pt>
                <c:pt idx="41">
                  <c:v>150</c:v>
                </c:pt>
                <c:pt idx="42">
                  <c:v>150</c:v>
                </c:pt>
                <c:pt idx="43">
                  <c:v>150</c:v>
                </c:pt>
                <c:pt idx="44">
                  <c:v>175</c:v>
                </c:pt>
                <c:pt idx="45">
                  <c:v>175</c:v>
                </c:pt>
                <c:pt idx="46">
                  <c:v>175</c:v>
                </c:pt>
                <c:pt idx="47">
                  <c:v>175</c:v>
                </c:pt>
                <c:pt idx="48">
                  <c:v>175</c:v>
                </c:pt>
                <c:pt idx="49">
                  <c:v>175</c:v>
                </c:pt>
                <c:pt idx="50">
                  <c:v>175</c:v>
                </c:pt>
                <c:pt idx="51">
                  <c:v>200</c:v>
                </c:pt>
                <c:pt idx="52">
                  <c:v>200</c:v>
                </c:pt>
                <c:pt idx="53">
                  <c:v>200</c:v>
                </c:pt>
                <c:pt idx="54">
                  <c:v>200</c:v>
                </c:pt>
                <c:pt idx="55">
                  <c:v>200</c:v>
                </c:pt>
                <c:pt idx="56">
                  <c:v>200</c:v>
                </c:pt>
                <c:pt idx="57">
                  <c:v>200</c:v>
                </c:pt>
                <c:pt idx="58">
                  <c:v>225</c:v>
                </c:pt>
                <c:pt idx="59">
                  <c:v>225</c:v>
                </c:pt>
                <c:pt idx="60">
                  <c:v>225</c:v>
                </c:pt>
                <c:pt idx="61">
                  <c:v>225</c:v>
                </c:pt>
                <c:pt idx="62">
                  <c:v>225</c:v>
                </c:pt>
                <c:pt idx="63">
                  <c:v>225</c:v>
                </c:pt>
                <c:pt idx="64">
                  <c:v>225</c:v>
                </c:pt>
                <c:pt idx="65">
                  <c:v>250</c:v>
                </c:pt>
                <c:pt idx="66">
                  <c:v>250</c:v>
                </c:pt>
                <c:pt idx="67">
                  <c:v>250</c:v>
                </c:pt>
                <c:pt idx="68">
                  <c:v>250</c:v>
                </c:pt>
                <c:pt idx="69">
                  <c:v>250</c:v>
                </c:pt>
                <c:pt idx="70">
                  <c:v>250</c:v>
                </c:pt>
                <c:pt idx="71">
                  <c:v>250</c:v>
                </c:pt>
                <c:pt idx="72">
                  <c:v>275</c:v>
                </c:pt>
                <c:pt idx="73">
                  <c:v>275</c:v>
                </c:pt>
                <c:pt idx="74">
                  <c:v>275</c:v>
                </c:pt>
                <c:pt idx="75">
                  <c:v>275</c:v>
                </c:pt>
                <c:pt idx="76">
                  <c:v>275</c:v>
                </c:pt>
                <c:pt idx="77">
                  <c:v>275</c:v>
                </c:pt>
                <c:pt idx="78">
                  <c:v>275</c:v>
                </c:pt>
                <c:pt idx="79">
                  <c:v>300</c:v>
                </c:pt>
                <c:pt idx="80">
                  <c:v>300</c:v>
                </c:pt>
                <c:pt idx="81">
                  <c:v>300</c:v>
                </c:pt>
                <c:pt idx="82">
                  <c:v>300</c:v>
                </c:pt>
                <c:pt idx="83">
                  <c:v>300</c:v>
                </c:pt>
                <c:pt idx="84">
                  <c:v>300</c:v>
                </c:pt>
              </c:numCache>
            </c:numRef>
          </c:yVal>
          <c:smooth val="1"/>
          <c:extLst>
            <c:ext xmlns:c16="http://schemas.microsoft.com/office/drawing/2014/chart" uri="{C3380CC4-5D6E-409C-BE32-E72D297353CC}">
              <c16:uniqueId val="{00000001-F769-EC43-AD00-8EC606A48D92}"/>
            </c:ext>
          </c:extLst>
        </c:ser>
        <c:dLbls>
          <c:showLegendKey val="0"/>
          <c:showVal val="0"/>
          <c:showCatName val="0"/>
          <c:showSerName val="0"/>
          <c:showPercent val="0"/>
          <c:showBubbleSize val="0"/>
        </c:dLbls>
        <c:axId val="1178773712"/>
        <c:axId val="1"/>
      </c:scatterChart>
      <c:valAx>
        <c:axId val="1178773712"/>
        <c:scaling>
          <c:orientation val="minMax"/>
        </c:scaling>
        <c:delete val="0"/>
        <c:axPos val="b"/>
        <c:title>
          <c:tx>
            <c:rich>
              <a:bodyPr/>
              <a:lstStyle/>
              <a:p>
                <a:pPr>
                  <a:defRPr sz="1800" b="1" i="0" u="none" strike="noStrike" baseline="0">
                    <a:solidFill>
                      <a:srgbClr val="000000"/>
                    </a:solidFill>
                    <a:latin typeface="Calibri"/>
                    <a:ea typeface="Calibri"/>
                    <a:cs typeface="Calibri"/>
                  </a:defRPr>
                </a:pPr>
                <a:r>
                  <a:rPr lang="en-US"/>
                  <a:t>Date</a:t>
                </a:r>
              </a:p>
            </c:rich>
          </c:tx>
          <c:overlay val="0"/>
          <c:spPr>
            <a:noFill/>
            <a:ln w="25400">
              <a:noFill/>
            </a:ln>
          </c:spPr>
        </c:title>
        <c:numFmt formatCode="m/d/yy" sourceLinked="1"/>
        <c:majorTickMark val="out"/>
        <c:minorTickMark val="none"/>
        <c:tickLblPos val="nextTo"/>
        <c:spPr>
          <a:ln w="3175">
            <a:solidFill>
              <a:srgbClr val="808080"/>
            </a:solidFill>
            <a:prstDash val="solid"/>
          </a:ln>
        </c:spPr>
        <c:txPr>
          <a:bodyPr rot="0" vert="horz"/>
          <a:lstStyle/>
          <a:p>
            <a:pPr>
              <a:defRPr sz="18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in val="0"/>
        </c:scaling>
        <c:delete val="0"/>
        <c:axPos val="l"/>
        <c:majorGridlines>
          <c:spPr>
            <a:ln w="3175">
              <a:solidFill>
                <a:srgbClr val="808080"/>
              </a:solidFill>
              <a:prstDash val="solid"/>
            </a:ln>
          </c:spPr>
        </c:majorGridlines>
        <c:title>
          <c:tx>
            <c:rich>
              <a:bodyPr/>
              <a:lstStyle/>
              <a:p>
                <a:pPr>
                  <a:defRPr sz="1800" b="1" i="0" u="none" strike="noStrike" baseline="0">
                    <a:solidFill>
                      <a:srgbClr val="000000"/>
                    </a:solidFill>
                    <a:latin typeface="Calibri"/>
                    <a:ea typeface="Calibri"/>
                    <a:cs typeface="Calibri"/>
                  </a:defRPr>
                </a:pPr>
                <a:r>
                  <a:rPr lang="en-US"/>
                  <a:t>Cumulative ET or Irrigation (mm)</a:t>
                </a:r>
              </a:p>
            </c:rich>
          </c:tx>
          <c:overlay val="0"/>
          <c:spPr>
            <a:noFill/>
            <a:ln w="25400">
              <a:noFill/>
            </a:ln>
          </c:spPr>
        </c:title>
        <c:numFmt formatCode="0.00" sourceLinked="1"/>
        <c:majorTickMark val="out"/>
        <c:minorTickMark val="none"/>
        <c:tickLblPos val="nextTo"/>
        <c:spPr>
          <a:ln w="3175">
            <a:solidFill>
              <a:srgbClr val="808080"/>
            </a:solidFill>
            <a:prstDash val="solid"/>
          </a:ln>
        </c:spPr>
        <c:txPr>
          <a:bodyPr rot="0" vert="horz"/>
          <a:lstStyle/>
          <a:p>
            <a:pPr>
              <a:defRPr sz="1800" b="0" i="0" u="none" strike="noStrike" baseline="0">
                <a:solidFill>
                  <a:srgbClr val="000000"/>
                </a:solidFill>
                <a:latin typeface="Calibri"/>
                <a:ea typeface="Calibri"/>
                <a:cs typeface="Calibri"/>
              </a:defRPr>
            </a:pPr>
            <a:endParaRPr lang="en-US"/>
          </a:p>
        </c:txPr>
        <c:crossAx val="1178773712"/>
        <c:crosses val="autoZero"/>
        <c:crossBetween val="midCat"/>
      </c:valAx>
      <c:spPr>
        <a:solidFill>
          <a:srgbClr val="FFFFFF"/>
        </a:solidFill>
        <a:ln w="25400">
          <a:noFill/>
        </a:ln>
      </c:spPr>
    </c:plotArea>
    <c:legend>
      <c:legendPos val="r"/>
      <c:layout>
        <c:manualLayout>
          <c:xMode val="edge"/>
          <c:yMode val="edge"/>
          <c:x val="0.75813990111701146"/>
          <c:y val="0.44118992973411958"/>
          <c:w val="0.21744195202343894"/>
          <c:h val="8.9775608205924951E-2"/>
        </c:manualLayout>
      </c:layout>
      <c:overlay val="0"/>
      <c:spPr>
        <a:noFill/>
        <a:ln w="25400">
          <a:noFill/>
        </a:ln>
      </c:spPr>
      <c:txPr>
        <a:bodyPr/>
        <a:lstStyle/>
        <a:p>
          <a:pPr>
            <a:defRPr sz="165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8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139700</xdr:colOff>
      <xdr:row>0</xdr:row>
      <xdr:rowOff>127000</xdr:rowOff>
    </xdr:from>
    <xdr:to>
      <xdr:col>17</xdr:col>
      <xdr:colOff>469900</xdr:colOff>
      <xdr:row>33</xdr:row>
      <xdr:rowOff>139700</xdr:rowOff>
    </xdr:to>
    <xdr:graphicFrame macro="">
      <xdr:nvGraphicFramePr>
        <xdr:cNvPr id="2092" name="Chart 1">
          <a:extLst>
            <a:ext uri="{FF2B5EF4-FFF2-40B4-BE49-F238E27FC236}">
              <a16:creationId xmlns:a16="http://schemas.microsoft.com/office/drawing/2014/main" id="{CC647B74-E514-CD4D-AA1B-9D402D9DFF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0</xdr:row>
      <xdr:rowOff>101600</xdr:rowOff>
    </xdr:from>
    <xdr:to>
      <xdr:col>16</xdr:col>
      <xdr:colOff>127000</xdr:colOff>
      <xdr:row>32</xdr:row>
      <xdr:rowOff>25400</xdr:rowOff>
    </xdr:to>
    <xdr:graphicFrame macro="">
      <xdr:nvGraphicFramePr>
        <xdr:cNvPr id="4140" name="Chart 1">
          <a:extLst>
            <a:ext uri="{FF2B5EF4-FFF2-40B4-BE49-F238E27FC236}">
              <a16:creationId xmlns:a16="http://schemas.microsoft.com/office/drawing/2014/main" id="{C88CFFA7-14B5-C247-8F9D-26A1371986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xdr:row>
      <xdr:rowOff>25400</xdr:rowOff>
    </xdr:from>
    <xdr:to>
      <xdr:col>12</xdr:col>
      <xdr:colOff>355600</xdr:colOff>
      <xdr:row>29</xdr:row>
      <xdr:rowOff>76200</xdr:rowOff>
    </xdr:to>
    <xdr:graphicFrame macro="">
      <xdr:nvGraphicFramePr>
        <xdr:cNvPr id="6188" name="Chart 1">
          <a:extLst>
            <a:ext uri="{FF2B5EF4-FFF2-40B4-BE49-F238E27FC236}">
              <a16:creationId xmlns:a16="http://schemas.microsoft.com/office/drawing/2014/main" id="{467B2629-E328-DC40-99F0-9472A956C3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101600</xdr:colOff>
      <xdr:row>0</xdr:row>
      <xdr:rowOff>190500</xdr:rowOff>
    </xdr:from>
    <xdr:to>
      <xdr:col>20</xdr:col>
      <xdr:colOff>254000</xdr:colOff>
      <xdr:row>29</xdr:row>
      <xdr:rowOff>114300</xdr:rowOff>
    </xdr:to>
    <xdr:graphicFrame macro="">
      <xdr:nvGraphicFramePr>
        <xdr:cNvPr id="17448" name="Chart 1">
          <a:extLst>
            <a:ext uri="{FF2B5EF4-FFF2-40B4-BE49-F238E27FC236}">
              <a16:creationId xmlns:a16="http://schemas.microsoft.com/office/drawing/2014/main" id="{FAB319B4-3F29-9F49-AC17-4B6B8BEC95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9"/>
  <sheetViews>
    <sheetView tabSelected="1" zoomScale="125" zoomScaleNormal="125" workbookViewId="0">
      <selection activeCell="S14" sqref="S14"/>
    </sheetView>
  </sheetViews>
  <sheetFormatPr baseColWidth="10" defaultColWidth="8.83203125" defaultRowHeight="15" x14ac:dyDescent="0.2"/>
  <cols>
    <col min="1" max="1" width="12.6640625" customWidth="1"/>
    <col min="2" max="2" width="8.5" customWidth="1"/>
    <col min="3" max="3" width="7.6640625" customWidth="1"/>
    <col min="5" max="5" width="7.6640625" customWidth="1"/>
    <col min="6" max="6" width="12" customWidth="1"/>
    <col min="7" max="7" width="10.33203125" customWidth="1"/>
    <col min="8" max="8" width="9.83203125" customWidth="1"/>
    <col min="10" max="10" width="7.33203125" customWidth="1"/>
    <col min="11" max="11" width="16.33203125" customWidth="1"/>
    <col min="12" max="12" width="17.33203125" customWidth="1"/>
    <col min="13" max="13" width="7.6640625" customWidth="1"/>
    <col min="16" max="16" width="7.33203125" customWidth="1"/>
    <col min="17" max="17" width="9.5" customWidth="1"/>
  </cols>
  <sheetData>
    <row r="1" spans="1:22" s="1" customFormat="1" ht="32" x14ac:dyDescent="0.2">
      <c r="A1" s="12" t="s">
        <v>16</v>
      </c>
      <c r="B1" s="12" t="s">
        <v>16</v>
      </c>
      <c r="C1" s="12" t="s">
        <v>16</v>
      </c>
      <c r="D1" s="13"/>
      <c r="E1" s="12" t="s">
        <v>16</v>
      </c>
      <c r="F1" s="12" t="s">
        <v>16</v>
      </c>
      <c r="G1" s="17"/>
      <c r="H1" s="17"/>
      <c r="I1" s="12" t="s">
        <v>18</v>
      </c>
      <c r="J1" s="13"/>
      <c r="K1" s="12" t="s">
        <v>20</v>
      </c>
      <c r="L1" s="13"/>
      <c r="M1" s="13"/>
      <c r="N1" s="13"/>
      <c r="O1" s="12" t="s">
        <v>16</v>
      </c>
      <c r="P1" s="13"/>
      <c r="Q1" s="27"/>
      <c r="R1" s="31"/>
      <c r="S1" s="31" t="s">
        <v>57</v>
      </c>
      <c r="T1" s="31"/>
      <c r="U1" s="2"/>
      <c r="V1" s="2"/>
    </row>
    <row r="2" spans="1:22" s="3" customFormat="1" ht="64" x14ac:dyDescent="0.2">
      <c r="A2" s="5" t="s">
        <v>13</v>
      </c>
      <c r="B2" s="5" t="s">
        <v>0</v>
      </c>
      <c r="C2" s="5" t="s">
        <v>1</v>
      </c>
      <c r="D2" s="5" t="s">
        <v>3</v>
      </c>
      <c r="E2" s="5" t="s">
        <v>6</v>
      </c>
      <c r="F2" s="5" t="s">
        <v>8</v>
      </c>
      <c r="G2" s="5" t="s">
        <v>17</v>
      </c>
      <c r="H2" s="19" t="s">
        <v>31</v>
      </c>
      <c r="I2" s="5" t="s">
        <v>10</v>
      </c>
      <c r="J2" s="5" t="s">
        <v>19</v>
      </c>
      <c r="K2" s="5" t="s">
        <v>24</v>
      </c>
      <c r="L2" s="5" t="s">
        <v>25</v>
      </c>
      <c r="M2" s="5" t="s">
        <v>26</v>
      </c>
      <c r="N2" s="5" t="s">
        <v>14</v>
      </c>
      <c r="O2" s="5" t="s">
        <v>15</v>
      </c>
      <c r="P2" s="5" t="s">
        <v>27</v>
      </c>
      <c r="Q2" s="5" t="s">
        <v>61</v>
      </c>
      <c r="R2" s="29" t="s">
        <v>48</v>
      </c>
      <c r="S2" s="29"/>
      <c r="T2" s="29"/>
      <c r="U2" s="4"/>
      <c r="V2" s="4"/>
    </row>
    <row r="3" spans="1:22" s="4" customFormat="1" ht="18" x14ac:dyDescent="0.25">
      <c r="A3" s="6"/>
      <c r="B3" s="6" t="s">
        <v>4</v>
      </c>
      <c r="C3" s="6" t="s">
        <v>5</v>
      </c>
      <c r="D3" s="6" t="s">
        <v>2</v>
      </c>
      <c r="E3" s="6" t="s">
        <v>7</v>
      </c>
      <c r="F3" s="6" t="s">
        <v>9</v>
      </c>
      <c r="G3" s="18" t="s">
        <v>11</v>
      </c>
      <c r="H3" s="21" t="s">
        <v>28</v>
      </c>
      <c r="I3" s="16" t="s">
        <v>29</v>
      </c>
      <c r="J3" s="6" t="s">
        <v>30</v>
      </c>
      <c r="K3" s="6" t="s">
        <v>32</v>
      </c>
      <c r="L3" s="6" t="s">
        <v>33</v>
      </c>
      <c r="M3" s="6"/>
      <c r="N3" s="6"/>
      <c r="O3" s="6"/>
      <c r="P3" s="6"/>
      <c r="Q3" s="28"/>
      <c r="R3" s="29" t="s">
        <v>49</v>
      </c>
      <c r="S3" s="29"/>
      <c r="T3" s="29"/>
    </row>
    <row r="4" spans="1:22" s="4" customFormat="1" x14ac:dyDescent="0.2">
      <c r="A4" s="6"/>
      <c r="B4" s="6" t="s">
        <v>21</v>
      </c>
      <c r="C4" s="6" t="s">
        <v>21</v>
      </c>
      <c r="D4" s="6" t="s">
        <v>21</v>
      </c>
      <c r="E4" s="6" t="s">
        <v>22</v>
      </c>
      <c r="F4" s="6" t="s">
        <v>23</v>
      </c>
      <c r="G4" s="6" t="s">
        <v>21</v>
      </c>
      <c r="H4" s="20" t="s">
        <v>21</v>
      </c>
      <c r="I4" s="6" t="s">
        <v>21</v>
      </c>
      <c r="J4" s="6"/>
      <c r="K4" s="6" t="s">
        <v>12</v>
      </c>
      <c r="L4" s="6" t="s">
        <v>12</v>
      </c>
      <c r="M4" s="6" t="s">
        <v>21</v>
      </c>
      <c r="N4" s="6" t="s">
        <v>12</v>
      </c>
      <c r="O4" s="6" t="s">
        <v>12</v>
      </c>
      <c r="P4" s="6"/>
      <c r="Q4" s="6" t="s">
        <v>12</v>
      </c>
      <c r="R4" s="29" t="s">
        <v>50</v>
      </c>
      <c r="S4" s="29"/>
      <c r="T4" s="29"/>
    </row>
    <row r="5" spans="1:22" s="2" customFormat="1" x14ac:dyDescent="0.2">
      <c r="A5" s="34">
        <v>42443</v>
      </c>
      <c r="B5" s="11">
        <v>36</v>
      </c>
      <c r="C5" s="11">
        <v>18</v>
      </c>
      <c r="D5" s="8">
        <f>B5-C5</f>
        <v>18</v>
      </c>
      <c r="E5" s="14">
        <v>0.25</v>
      </c>
      <c r="F5" s="11">
        <v>0.4</v>
      </c>
      <c r="G5" s="22">
        <f>D5*F5</f>
        <v>7.2</v>
      </c>
      <c r="H5" s="22">
        <f t="shared" ref="H5:H33" si="0">B5-D5*F5</f>
        <v>28.8</v>
      </c>
      <c r="I5" s="14">
        <v>30</v>
      </c>
      <c r="J5" s="9">
        <f t="shared" ref="J5:J68" si="1">IF(I5&gt;H5,1,(1-(H5-I5)/(H5-C5)))</f>
        <v>1</v>
      </c>
      <c r="K5" s="14">
        <v>3.8</v>
      </c>
      <c r="L5" s="9">
        <f>K5*J5</f>
        <v>3.8</v>
      </c>
      <c r="M5" s="15">
        <f t="shared" ref="M5:M33" si="2">B5-I5</f>
        <v>6</v>
      </c>
      <c r="N5" s="10">
        <f t="shared" ref="N5:N33" si="3">(M5/100)*E5*1000</f>
        <v>15</v>
      </c>
      <c r="O5" s="11">
        <v>0</v>
      </c>
      <c r="P5" s="8" t="str">
        <f t="shared" ref="P5:P33" si="4">IF(H5&gt;I5,"YES","NO")</f>
        <v>NO</v>
      </c>
      <c r="Q5" s="8">
        <v>0</v>
      </c>
      <c r="R5" s="29" t="s">
        <v>51</v>
      </c>
      <c r="S5" s="30"/>
      <c r="T5" s="30"/>
    </row>
    <row r="6" spans="1:22" s="2" customFormat="1" x14ac:dyDescent="0.2">
      <c r="A6" s="7">
        <f>A5+1</f>
        <v>42444</v>
      </c>
      <c r="B6" s="22">
        <f>B5</f>
        <v>36</v>
      </c>
      <c r="C6" s="22">
        <f>C5</f>
        <v>18</v>
      </c>
      <c r="D6" s="8">
        <f t="shared" ref="D6:D33" si="5">B6-C6</f>
        <v>18</v>
      </c>
      <c r="E6" s="14">
        <f>E5+0.01</f>
        <v>0.26</v>
      </c>
      <c r="F6" s="22">
        <f>F5</f>
        <v>0.4</v>
      </c>
      <c r="G6" s="22">
        <f t="shared" ref="G6:G33" si="6">D6*F6</f>
        <v>7.2</v>
      </c>
      <c r="H6" s="22">
        <f t="shared" si="0"/>
        <v>28.8</v>
      </c>
      <c r="I6" s="9">
        <f>IF((I5-(L5*100/(E6*1000))+O6*100/(E6*1000))&gt;B5,B4,(I5-(L5*100/(E6*1000))+O6*100/(E6*1000)))</f>
        <v>28.53846153846154</v>
      </c>
      <c r="J6" s="9">
        <f t="shared" si="1"/>
        <v>0.97578347578347591</v>
      </c>
      <c r="K6" s="14">
        <v>3.9</v>
      </c>
      <c r="L6" s="9">
        <f>K6*J6</f>
        <v>3.8055555555555558</v>
      </c>
      <c r="M6" s="15">
        <f>B6-I6</f>
        <v>7.4615384615384599</v>
      </c>
      <c r="N6" s="10">
        <f t="shared" si="3"/>
        <v>19.399999999999999</v>
      </c>
      <c r="O6" s="11">
        <v>0</v>
      </c>
      <c r="P6" s="8" t="str">
        <f>IF(H6&gt;I6,"YES","NO")</f>
        <v>YES</v>
      </c>
      <c r="Q6" s="9">
        <f>IF((I5-(L5*100/(E6*1000))+O6*100/(E6*1000))&gt;B5,(I5-(L5*100/(E6*1000))+O6*100/(E6*1000))-B6,0)</f>
        <v>0</v>
      </c>
      <c r="R6" s="29" t="s">
        <v>52</v>
      </c>
      <c r="S6" s="30"/>
      <c r="T6" s="30"/>
    </row>
    <row r="7" spans="1:22" s="2" customFormat="1" x14ac:dyDescent="0.2">
      <c r="A7" s="7">
        <f t="shared" ref="A7:A16" si="7">A6+1</f>
        <v>42445</v>
      </c>
      <c r="B7" s="22">
        <f t="shared" ref="B7:C33" si="8">B6</f>
        <v>36</v>
      </c>
      <c r="C7" s="22">
        <f t="shared" si="8"/>
        <v>18</v>
      </c>
      <c r="D7" s="8">
        <f t="shared" si="5"/>
        <v>18</v>
      </c>
      <c r="E7" s="14">
        <f t="shared" ref="E7:E70" si="9">E6+0.01</f>
        <v>0.27</v>
      </c>
      <c r="F7" s="22">
        <f t="shared" ref="F7:F70" si="10">F6</f>
        <v>0.4</v>
      </c>
      <c r="G7" s="22">
        <f t="shared" si="6"/>
        <v>7.2</v>
      </c>
      <c r="H7" s="22">
        <f t="shared" si="0"/>
        <v>28.8</v>
      </c>
      <c r="I7" s="9">
        <f>IF((I6-(L6*100/(E7*1000))+O7*100/(E7*1000))&gt;B6,B5,(I6-(L6*100/(E7*1000))+O7*100/(E7*1000)))</f>
        <v>36</v>
      </c>
      <c r="J7" s="9">
        <f t="shared" si="1"/>
        <v>1</v>
      </c>
      <c r="K7" s="14">
        <v>3.8</v>
      </c>
      <c r="L7" s="9">
        <f t="shared" ref="L7:L16" si="11">K7*J7</f>
        <v>3.8</v>
      </c>
      <c r="M7" s="15">
        <f t="shared" si="2"/>
        <v>0</v>
      </c>
      <c r="N7" s="10">
        <f t="shared" si="3"/>
        <v>0</v>
      </c>
      <c r="O7" s="11">
        <v>25</v>
      </c>
      <c r="P7" s="8" t="str">
        <f t="shared" si="4"/>
        <v>NO</v>
      </c>
      <c r="Q7" s="9">
        <f t="shared" ref="Q7:Q70" si="12">IF((I6-(L6*100/(E7*1000))+O7*100/(E7*1000))&gt;B6,(I6-(L6*100/(E7*1000))+O7*100/(E7*1000))-B7,0)</f>
        <v>0.38825577714466419</v>
      </c>
      <c r="R7" s="29" t="s">
        <v>53</v>
      </c>
      <c r="S7" s="30"/>
      <c r="T7" s="30"/>
    </row>
    <row r="8" spans="1:22" s="2" customFormat="1" x14ac:dyDescent="0.2">
      <c r="A8" s="7">
        <f t="shared" si="7"/>
        <v>42446</v>
      </c>
      <c r="B8" s="22">
        <f t="shared" si="8"/>
        <v>36</v>
      </c>
      <c r="C8" s="22">
        <f t="shared" si="8"/>
        <v>18</v>
      </c>
      <c r="D8" s="8">
        <f t="shared" si="5"/>
        <v>18</v>
      </c>
      <c r="E8" s="14">
        <f t="shared" si="9"/>
        <v>0.28000000000000003</v>
      </c>
      <c r="F8" s="22">
        <f t="shared" si="10"/>
        <v>0.4</v>
      </c>
      <c r="G8" s="22">
        <f t="shared" si="6"/>
        <v>7.2</v>
      </c>
      <c r="H8" s="22">
        <f t="shared" si="0"/>
        <v>28.8</v>
      </c>
      <c r="I8" s="9">
        <f t="shared" ref="I8:I70" si="13">IF((I7-(L7*100/(E8*1000))+O8*100/(E8*1000))&gt;B7,B6,(I7-(L7*100/(E8*1000))+O8*100/(E8*1000)))</f>
        <v>34.642857142857146</v>
      </c>
      <c r="J8" s="9">
        <f t="shared" si="1"/>
        <v>1</v>
      </c>
      <c r="K8" s="14">
        <v>4</v>
      </c>
      <c r="L8" s="9">
        <f t="shared" si="11"/>
        <v>4</v>
      </c>
      <c r="M8" s="15">
        <f t="shared" si="2"/>
        <v>1.3571428571428541</v>
      </c>
      <c r="N8" s="10">
        <f t="shared" si="3"/>
        <v>3.7999999999999923</v>
      </c>
      <c r="O8" s="11">
        <v>0</v>
      </c>
      <c r="P8" s="8" t="str">
        <f t="shared" si="4"/>
        <v>NO</v>
      </c>
      <c r="Q8" s="9">
        <f t="shared" si="12"/>
        <v>0</v>
      </c>
      <c r="R8" s="29" t="s">
        <v>54</v>
      </c>
      <c r="S8" s="30"/>
      <c r="T8" s="30"/>
    </row>
    <row r="9" spans="1:22" s="2" customFormat="1" x14ac:dyDescent="0.2">
      <c r="A9" s="7">
        <f t="shared" si="7"/>
        <v>42447</v>
      </c>
      <c r="B9" s="22">
        <f t="shared" si="8"/>
        <v>36</v>
      </c>
      <c r="C9" s="22">
        <f t="shared" si="8"/>
        <v>18</v>
      </c>
      <c r="D9" s="8">
        <f t="shared" si="5"/>
        <v>18</v>
      </c>
      <c r="E9" s="14">
        <f t="shared" si="9"/>
        <v>0.29000000000000004</v>
      </c>
      <c r="F9" s="22">
        <f t="shared" si="10"/>
        <v>0.4</v>
      </c>
      <c r="G9" s="22">
        <f t="shared" si="6"/>
        <v>7.2</v>
      </c>
      <c r="H9" s="22">
        <f t="shared" si="0"/>
        <v>28.8</v>
      </c>
      <c r="I9" s="9">
        <f t="shared" si="13"/>
        <v>33.263546798029559</v>
      </c>
      <c r="J9" s="9">
        <f t="shared" si="1"/>
        <v>1</v>
      </c>
      <c r="K9" s="14">
        <v>4.2</v>
      </c>
      <c r="L9" s="9">
        <f t="shared" si="11"/>
        <v>4.2</v>
      </c>
      <c r="M9" s="15">
        <f t="shared" si="2"/>
        <v>2.7364532019704413</v>
      </c>
      <c r="N9" s="10">
        <f t="shared" si="3"/>
        <v>7.9357142857142806</v>
      </c>
      <c r="O9" s="11">
        <v>0</v>
      </c>
      <c r="P9" s="8" t="str">
        <f t="shared" si="4"/>
        <v>NO</v>
      </c>
      <c r="Q9" s="9">
        <f t="shared" si="12"/>
        <v>0</v>
      </c>
      <c r="R9" s="30"/>
      <c r="S9" s="30"/>
      <c r="T9" s="30"/>
    </row>
    <row r="10" spans="1:22" s="2" customFormat="1" x14ac:dyDescent="0.2">
      <c r="A10" s="7">
        <f>A9+1</f>
        <v>42448</v>
      </c>
      <c r="B10" s="22">
        <f t="shared" si="8"/>
        <v>36</v>
      </c>
      <c r="C10" s="22">
        <f t="shared" si="8"/>
        <v>18</v>
      </c>
      <c r="D10" s="8">
        <f t="shared" si="5"/>
        <v>18</v>
      </c>
      <c r="E10" s="14">
        <f t="shared" si="9"/>
        <v>0.30000000000000004</v>
      </c>
      <c r="F10" s="22">
        <f t="shared" si="10"/>
        <v>0.4</v>
      </c>
      <c r="G10" s="22">
        <f t="shared" si="6"/>
        <v>7.2</v>
      </c>
      <c r="H10" s="22">
        <f t="shared" si="0"/>
        <v>28.8</v>
      </c>
      <c r="I10" s="9">
        <f t="shared" si="13"/>
        <v>31.86354679802956</v>
      </c>
      <c r="J10" s="9">
        <f t="shared" si="1"/>
        <v>1</v>
      </c>
      <c r="K10" s="14">
        <v>3.9</v>
      </c>
      <c r="L10" s="9">
        <f t="shared" si="11"/>
        <v>3.9</v>
      </c>
      <c r="M10" s="15">
        <f t="shared" si="2"/>
        <v>4.1364532019704399</v>
      </c>
      <c r="N10" s="10">
        <f t="shared" si="3"/>
        <v>12.409359605911321</v>
      </c>
      <c r="O10" s="11">
        <v>0</v>
      </c>
      <c r="P10" s="8" t="str">
        <f t="shared" si="4"/>
        <v>NO</v>
      </c>
      <c r="Q10" s="9">
        <f t="shared" si="12"/>
        <v>0</v>
      </c>
      <c r="R10" s="30"/>
      <c r="S10" s="30"/>
      <c r="T10" s="30"/>
    </row>
    <row r="11" spans="1:22" s="2" customFormat="1" x14ac:dyDescent="0.2">
      <c r="A11" s="7">
        <f t="shared" si="7"/>
        <v>42449</v>
      </c>
      <c r="B11" s="22">
        <f t="shared" si="8"/>
        <v>36</v>
      </c>
      <c r="C11" s="22">
        <f t="shared" si="8"/>
        <v>18</v>
      </c>
      <c r="D11" s="8">
        <f t="shared" si="5"/>
        <v>18</v>
      </c>
      <c r="E11" s="14">
        <f t="shared" si="9"/>
        <v>0.31000000000000005</v>
      </c>
      <c r="F11" s="22">
        <f t="shared" si="10"/>
        <v>0.4</v>
      </c>
      <c r="G11" s="22">
        <f t="shared" si="6"/>
        <v>7.2</v>
      </c>
      <c r="H11" s="22">
        <f t="shared" si="0"/>
        <v>28.8</v>
      </c>
      <c r="I11" s="9">
        <f t="shared" si="13"/>
        <v>30.605482281900528</v>
      </c>
      <c r="J11" s="9">
        <f t="shared" si="1"/>
        <v>1</v>
      </c>
      <c r="K11" s="14">
        <v>3.9</v>
      </c>
      <c r="L11" s="9">
        <f t="shared" si="11"/>
        <v>3.9</v>
      </c>
      <c r="M11" s="15">
        <f t="shared" si="2"/>
        <v>5.3945177180994719</v>
      </c>
      <c r="N11" s="10">
        <f t="shared" si="3"/>
        <v>16.723004926108363</v>
      </c>
      <c r="O11" s="11">
        <v>0</v>
      </c>
      <c r="P11" s="8" t="str">
        <f t="shared" si="4"/>
        <v>NO</v>
      </c>
      <c r="Q11" s="9">
        <f t="shared" si="12"/>
        <v>0</v>
      </c>
      <c r="R11" s="30"/>
      <c r="S11" s="30"/>
      <c r="T11" s="30"/>
    </row>
    <row r="12" spans="1:22" s="2" customFormat="1" x14ac:dyDescent="0.2">
      <c r="A12" s="7">
        <f t="shared" si="7"/>
        <v>42450</v>
      </c>
      <c r="B12" s="22">
        <f t="shared" si="8"/>
        <v>36</v>
      </c>
      <c r="C12" s="22">
        <f t="shared" si="8"/>
        <v>18</v>
      </c>
      <c r="D12" s="8">
        <f t="shared" si="5"/>
        <v>18</v>
      </c>
      <c r="E12" s="14">
        <f t="shared" si="9"/>
        <v>0.32000000000000006</v>
      </c>
      <c r="F12" s="22">
        <f t="shared" si="10"/>
        <v>0.4</v>
      </c>
      <c r="G12" s="22">
        <f t="shared" si="6"/>
        <v>7.2</v>
      </c>
      <c r="H12" s="22">
        <f t="shared" si="0"/>
        <v>28.8</v>
      </c>
      <c r="I12" s="9">
        <f t="shared" si="13"/>
        <v>29.386732281900528</v>
      </c>
      <c r="J12" s="9">
        <f t="shared" si="1"/>
        <v>1</v>
      </c>
      <c r="K12" s="14">
        <v>4.2</v>
      </c>
      <c r="L12" s="9">
        <f t="shared" si="11"/>
        <v>4.2</v>
      </c>
      <c r="M12" s="15">
        <f>B12-I12</f>
        <v>6.6132677180994719</v>
      </c>
      <c r="N12" s="10">
        <f t="shared" si="3"/>
        <v>21.162456697918312</v>
      </c>
      <c r="O12" s="11">
        <v>0</v>
      </c>
      <c r="P12" s="8" t="str">
        <f>IF(H12&gt;I12,"YES","NO")</f>
        <v>NO</v>
      </c>
      <c r="Q12" s="9">
        <f t="shared" si="12"/>
        <v>0</v>
      </c>
      <c r="R12" s="30"/>
      <c r="S12" s="30"/>
      <c r="T12" s="30"/>
    </row>
    <row r="13" spans="1:22" s="2" customFormat="1" x14ac:dyDescent="0.2">
      <c r="A13" s="7">
        <f t="shared" si="7"/>
        <v>42451</v>
      </c>
      <c r="B13" s="22">
        <f t="shared" si="8"/>
        <v>36</v>
      </c>
      <c r="C13" s="22">
        <f t="shared" si="8"/>
        <v>18</v>
      </c>
      <c r="D13" s="8">
        <f t="shared" si="5"/>
        <v>18</v>
      </c>
      <c r="E13" s="14">
        <f t="shared" si="9"/>
        <v>0.33000000000000007</v>
      </c>
      <c r="F13" s="22">
        <f t="shared" si="10"/>
        <v>0.4</v>
      </c>
      <c r="G13" s="22">
        <f t="shared" si="6"/>
        <v>7.2</v>
      </c>
      <c r="H13" s="22">
        <f t="shared" si="0"/>
        <v>28.8</v>
      </c>
      <c r="I13" s="9">
        <f t="shared" si="13"/>
        <v>28.114005009173255</v>
      </c>
      <c r="J13" s="9">
        <f t="shared" si="1"/>
        <v>0.93648194529381978</v>
      </c>
      <c r="K13" s="14">
        <v>4.2</v>
      </c>
      <c r="L13" s="9">
        <f t="shared" si="11"/>
        <v>3.9332241702340434</v>
      </c>
      <c r="M13" s="15">
        <f t="shared" si="2"/>
        <v>7.8859949908267453</v>
      </c>
      <c r="N13" s="10">
        <f t="shared" si="3"/>
        <v>26.023783469728262</v>
      </c>
      <c r="O13" s="11">
        <v>0</v>
      </c>
      <c r="P13" s="8" t="str">
        <f t="shared" si="4"/>
        <v>YES</v>
      </c>
      <c r="Q13" s="9">
        <f t="shared" si="12"/>
        <v>0</v>
      </c>
      <c r="R13" s="30"/>
      <c r="S13" s="30"/>
      <c r="T13" s="30"/>
    </row>
    <row r="14" spans="1:22" s="2" customFormat="1" x14ac:dyDescent="0.2">
      <c r="A14" s="7">
        <f t="shared" si="7"/>
        <v>42452</v>
      </c>
      <c r="B14" s="22">
        <f t="shared" si="8"/>
        <v>36</v>
      </c>
      <c r="C14" s="22">
        <f t="shared" si="8"/>
        <v>18</v>
      </c>
      <c r="D14" s="8">
        <f t="shared" si="5"/>
        <v>18</v>
      </c>
      <c r="E14" s="14">
        <f t="shared" si="9"/>
        <v>0.34000000000000008</v>
      </c>
      <c r="F14" s="22">
        <f t="shared" si="10"/>
        <v>0.4</v>
      </c>
      <c r="G14" s="22">
        <f t="shared" si="6"/>
        <v>7.2</v>
      </c>
      <c r="H14" s="22">
        <f t="shared" si="0"/>
        <v>28.8</v>
      </c>
      <c r="I14" s="9">
        <f t="shared" si="13"/>
        <v>34.310115547339713</v>
      </c>
      <c r="J14" s="9">
        <f t="shared" si="1"/>
        <v>1</v>
      </c>
      <c r="K14" s="14">
        <v>4.0999999999999996</v>
      </c>
      <c r="L14" s="9">
        <f t="shared" si="11"/>
        <v>4.0999999999999996</v>
      </c>
      <c r="M14" s="15">
        <f t="shared" si="2"/>
        <v>1.6898844526602872</v>
      </c>
      <c r="N14" s="10">
        <f t="shared" si="3"/>
        <v>5.7456071390449779</v>
      </c>
      <c r="O14" s="11">
        <v>25</v>
      </c>
      <c r="P14" s="8" t="str">
        <f t="shared" si="4"/>
        <v>NO</v>
      </c>
      <c r="Q14" s="9">
        <f t="shared" si="12"/>
        <v>0</v>
      </c>
      <c r="R14" s="30"/>
      <c r="S14" s="30"/>
      <c r="T14" s="30"/>
    </row>
    <row r="15" spans="1:22" s="2" customFormat="1" x14ac:dyDescent="0.2">
      <c r="A15" s="7">
        <f t="shared" si="7"/>
        <v>42453</v>
      </c>
      <c r="B15" s="22">
        <f t="shared" si="8"/>
        <v>36</v>
      </c>
      <c r="C15" s="22">
        <f t="shared" si="8"/>
        <v>18</v>
      </c>
      <c r="D15" s="8">
        <f t="shared" si="5"/>
        <v>18</v>
      </c>
      <c r="E15" s="14">
        <f t="shared" si="9"/>
        <v>0.35000000000000009</v>
      </c>
      <c r="F15" s="22">
        <f t="shared" si="10"/>
        <v>0.4</v>
      </c>
      <c r="G15" s="22">
        <f t="shared" si="6"/>
        <v>7.2</v>
      </c>
      <c r="H15" s="22">
        <f t="shared" si="0"/>
        <v>28.8</v>
      </c>
      <c r="I15" s="9">
        <f t="shared" si="13"/>
        <v>33.138686975911142</v>
      </c>
      <c r="J15" s="9">
        <f t="shared" si="1"/>
        <v>1</v>
      </c>
      <c r="K15" s="14">
        <v>4.3</v>
      </c>
      <c r="L15" s="9">
        <f t="shared" si="11"/>
        <v>4.3</v>
      </c>
      <c r="M15" s="15">
        <f t="shared" si="2"/>
        <v>2.861313024088858</v>
      </c>
      <c r="N15" s="10">
        <f t="shared" si="3"/>
        <v>10.014595584311005</v>
      </c>
      <c r="O15" s="11">
        <v>0</v>
      </c>
      <c r="P15" s="8" t="str">
        <f t="shared" si="4"/>
        <v>NO</v>
      </c>
      <c r="Q15" s="9">
        <f t="shared" si="12"/>
        <v>0</v>
      </c>
      <c r="R15" s="30"/>
      <c r="S15" s="30"/>
      <c r="T15" s="30"/>
    </row>
    <row r="16" spans="1:22" s="2" customFormat="1" x14ac:dyDescent="0.2">
      <c r="A16" s="7">
        <f t="shared" si="7"/>
        <v>42454</v>
      </c>
      <c r="B16" s="22">
        <f t="shared" si="8"/>
        <v>36</v>
      </c>
      <c r="C16" s="22">
        <f t="shared" si="8"/>
        <v>18</v>
      </c>
      <c r="D16" s="8">
        <f t="shared" si="5"/>
        <v>18</v>
      </c>
      <c r="E16" s="14">
        <f t="shared" si="9"/>
        <v>0.3600000000000001</v>
      </c>
      <c r="F16" s="22">
        <f t="shared" si="10"/>
        <v>0.4</v>
      </c>
      <c r="G16" s="22">
        <f t="shared" si="6"/>
        <v>7.2</v>
      </c>
      <c r="H16" s="22">
        <f t="shared" si="0"/>
        <v>28.8</v>
      </c>
      <c r="I16" s="9">
        <f t="shared" si="13"/>
        <v>31.944242531466699</v>
      </c>
      <c r="J16" s="9">
        <f t="shared" si="1"/>
        <v>1</v>
      </c>
      <c r="K16" s="14">
        <v>4.2</v>
      </c>
      <c r="L16" s="9">
        <f t="shared" si="11"/>
        <v>4.2</v>
      </c>
      <c r="M16" s="15">
        <f t="shared" si="2"/>
        <v>4.0557574685333009</v>
      </c>
      <c r="N16" s="10">
        <f t="shared" si="3"/>
        <v>14.600726886719888</v>
      </c>
      <c r="O16" s="11">
        <v>0</v>
      </c>
      <c r="P16" s="8" t="str">
        <f t="shared" si="4"/>
        <v>NO</v>
      </c>
      <c r="Q16" s="9">
        <f t="shared" si="12"/>
        <v>0</v>
      </c>
      <c r="R16" s="30"/>
      <c r="S16" s="30"/>
      <c r="T16" s="30"/>
    </row>
    <row r="17" spans="1:20" s="2" customFormat="1" x14ac:dyDescent="0.2">
      <c r="A17" s="7">
        <f t="shared" ref="A17:A80" si="14">A16+1</f>
        <v>42455</v>
      </c>
      <c r="B17" s="22">
        <f t="shared" si="8"/>
        <v>36</v>
      </c>
      <c r="C17" s="22">
        <f t="shared" si="8"/>
        <v>18</v>
      </c>
      <c r="D17" s="8">
        <f t="shared" si="5"/>
        <v>18</v>
      </c>
      <c r="E17" s="14">
        <f t="shared" si="9"/>
        <v>0.37000000000000011</v>
      </c>
      <c r="F17" s="22">
        <f t="shared" si="10"/>
        <v>0.4</v>
      </c>
      <c r="G17" s="22">
        <f t="shared" si="6"/>
        <v>7.2</v>
      </c>
      <c r="H17" s="22">
        <f t="shared" si="0"/>
        <v>28.8</v>
      </c>
      <c r="I17" s="9">
        <f t="shared" si="13"/>
        <v>30.809107396331566</v>
      </c>
      <c r="J17" s="9">
        <f t="shared" si="1"/>
        <v>1</v>
      </c>
      <c r="K17" s="14">
        <v>4.3</v>
      </c>
      <c r="L17" s="9">
        <f t="shared" ref="L17:L89" si="15">K17*J17</f>
        <v>4.3</v>
      </c>
      <c r="M17" s="15">
        <f t="shared" si="2"/>
        <v>5.1908926036684342</v>
      </c>
      <c r="N17" s="10">
        <f t="shared" si="3"/>
        <v>19.206302633573213</v>
      </c>
      <c r="O17" s="11">
        <v>0</v>
      </c>
      <c r="P17" s="8" t="str">
        <f t="shared" si="4"/>
        <v>NO</v>
      </c>
      <c r="Q17" s="9">
        <f t="shared" si="12"/>
        <v>0</v>
      </c>
      <c r="R17" s="30"/>
      <c r="S17" s="30"/>
      <c r="T17" s="30"/>
    </row>
    <row r="18" spans="1:20" s="2" customFormat="1" x14ac:dyDescent="0.2">
      <c r="A18" s="7">
        <f t="shared" si="14"/>
        <v>42456</v>
      </c>
      <c r="B18" s="22">
        <f t="shared" si="8"/>
        <v>36</v>
      </c>
      <c r="C18" s="22">
        <f t="shared" si="8"/>
        <v>18</v>
      </c>
      <c r="D18" s="8">
        <f t="shared" si="5"/>
        <v>18</v>
      </c>
      <c r="E18" s="14">
        <f t="shared" si="9"/>
        <v>0.38000000000000012</v>
      </c>
      <c r="F18" s="22">
        <f t="shared" si="10"/>
        <v>0.4</v>
      </c>
      <c r="G18" s="22">
        <f t="shared" si="6"/>
        <v>7.2</v>
      </c>
      <c r="H18" s="22">
        <f t="shared" si="0"/>
        <v>28.8</v>
      </c>
      <c r="I18" s="9">
        <f t="shared" si="13"/>
        <v>29.677528448963145</v>
      </c>
      <c r="J18" s="9">
        <f t="shared" si="1"/>
        <v>1</v>
      </c>
      <c r="K18" s="14">
        <v>4.4000000000000004</v>
      </c>
      <c r="L18" s="9">
        <f t="shared" si="15"/>
        <v>4.4000000000000004</v>
      </c>
      <c r="M18" s="15">
        <f t="shared" si="2"/>
        <v>6.3224715510368554</v>
      </c>
      <c r="N18" s="10">
        <f t="shared" si="3"/>
        <v>24.025391893940057</v>
      </c>
      <c r="O18" s="11">
        <v>0</v>
      </c>
      <c r="P18" s="8" t="str">
        <f t="shared" si="4"/>
        <v>NO</v>
      </c>
      <c r="Q18" s="9">
        <f t="shared" si="12"/>
        <v>0</v>
      </c>
      <c r="R18" s="30"/>
      <c r="S18" s="30"/>
      <c r="T18" s="30"/>
    </row>
    <row r="19" spans="1:20" s="2" customFormat="1" x14ac:dyDescent="0.2">
      <c r="A19" s="7">
        <f t="shared" si="14"/>
        <v>42457</v>
      </c>
      <c r="B19" s="22">
        <f t="shared" si="8"/>
        <v>36</v>
      </c>
      <c r="C19" s="22">
        <f t="shared" si="8"/>
        <v>18</v>
      </c>
      <c r="D19" s="8">
        <f t="shared" si="5"/>
        <v>18</v>
      </c>
      <c r="E19" s="14">
        <f t="shared" si="9"/>
        <v>0.39000000000000012</v>
      </c>
      <c r="F19" s="22">
        <f t="shared" si="10"/>
        <v>0.4</v>
      </c>
      <c r="G19" s="22">
        <f t="shared" si="6"/>
        <v>7.2</v>
      </c>
      <c r="H19" s="22">
        <f t="shared" si="0"/>
        <v>28.8</v>
      </c>
      <c r="I19" s="9">
        <f t="shared" si="13"/>
        <v>28.549323320758017</v>
      </c>
      <c r="J19" s="9">
        <f t="shared" si="1"/>
        <v>0.97678919636648298</v>
      </c>
      <c r="K19" s="14">
        <v>4.5</v>
      </c>
      <c r="L19" s="9">
        <f t="shared" si="15"/>
        <v>4.3955513836491731</v>
      </c>
      <c r="M19" s="15">
        <f t="shared" si="2"/>
        <v>7.4506766792419832</v>
      </c>
      <c r="N19" s="10">
        <f t="shared" si="3"/>
        <v>29.05763904904374</v>
      </c>
      <c r="O19" s="11">
        <v>0</v>
      </c>
      <c r="P19" s="8" t="str">
        <f t="shared" si="4"/>
        <v>YES</v>
      </c>
      <c r="Q19" s="9">
        <f t="shared" si="12"/>
        <v>0</v>
      </c>
      <c r="R19" s="30"/>
      <c r="S19" s="30"/>
      <c r="T19" s="30"/>
    </row>
    <row r="20" spans="1:20" s="2" customFormat="1" x14ac:dyDescent="0.2">
      <c r="A20" s="7">
        <f t="shared" si="14"/>
        <v>42458</v>
      </c>
      <c r="B20" s="22">
        <f t="shared" si="8"/>
        <v>36</v>
      </c>
      <c r="C20" s="22">
        <f t="shared" si="8"/>
        <v>18</v>
      </c>
      <c r="D20" s="8">
        <f t="shared" si="5"/>
        <v>18</v>
      </c>
      <c r="E20" s="14">
        <f t="shared" si="9"/>
        <v>0.40000000000000013</v>
      </c>
      <c r="F20" s="22">
        <f t="shared" si="10"/>
        <v>0.4</v>
      </c>
      <c r="G20" s="22">
        <f t="shared" si="6"/>
        <v>7.2</v>
      </c>
      <c r="H20" s="22">
        <f t="shared" si="0"/>
        <v>28.8</v>
      </c>
      <c r="I20" s="9">
        <f t="shared" si="13"/>
        <v>27.450435474845722</v>
      </c>
      <c r="J20" s="9">
        <f t="shared" si="1"/>
        <v>0.87504032174497426</v>
      </c>
      <c r="K20" s="14">
        <v>4.5999999999999996</v>
      </c>
      <c r="L20" s="9">
        <f t="shared" si="15"/>
        <v>4.0251854800268809</v>
      </c>
      <c r="M20" s="15">
        <f t="shared" si="2"/>
        <v>8.5495645251542776</v>
      </c>
      <c r="N20" s="10">
        <f t="shared" si="3"/>
        <v>34.198258100617124</v>
      </c>
      <c r="O20" s="11">
        <v>0</v>
      </c>
      <c r="P20" s="8" t="str">
        <f t="shared" si="4"/>
        <v>YES</v>
      </c>
      <c r="Q20" s="9">
        <f t="shared" si="12"/>
        <v>0</v>
      </c>
    </row>
    <row r="21" spans="1:20" s="2" customFormat="1" x14ac:dyDescent="0.2">
      <c r="A21" s="7">
        <f t="shared" si="14"/>
        <v>42459</v>
      </c>
      <c r="B21" s="22">
        <f t="shared" si="8"/>
        <v>36</v>
      </c>
      <c r="C21" s="22">
        <f t="shared" si="8"/>
        <v>18</v>
      </c>
      <c r="D21" s="8">
        <f t="shared" si="5"/>
        <v>18</v>
      </c>
      <c r="E21" s="14">
        <f t="shared" si="9"/>
        <v>0.41000000000000014</v>
      </c>
      <c r="F21" s="22">
        <f t="shared" si="10"/>
        <v>0.4</v>
      </c>
      <c r="G21" s="22">
        <f t="shared" si="6"/>
        <v>7.2</v>
      </c>
      <c r="H21" s="22">
        <f t="shared" si="0"/>
        <v>28.8</v>
      </c>
      <c r="I21" s="9">
        <f t="shared" si="13"/>
        <v>32.566243894351359</v>
      </c>
      <c r="J21" s="9">
        <f t="shared" si="1"/>
        <v>1</v>
      </c>
      <c r="K21" s="14">
        <v>4.7</v>
      </c>
      <c r="L21" s="9">
        <f t="shared" si="15"/>
        <v>4.7</v>
      </c>
      <c r="M21" s="15">
        <f t="shared" si="2"/>
        <v>3.4337561056486408</v>
      </c>
      <c r="N21" s="10">
        <f t="shared" si="3"/>
        <v>14.078400033159433</v>
      </c>
      <c r="O21" s="11">
        <v>25</v>
      </c>
      <c r="P21" s="8" t="str">
        <f t="shared" si="4"/>
        <v>NO</v>
      </c>
      <c r="Q21" s="9">
        <f t="shared" si="12"/>
        <v>0</v>
      </c>
    </row>
    <row r="22" spans="1:20" s="2" customFormat="1" x14ac:dyDescent="0.2">
      <c r="A22" s="7">
        <f t="shared" si="14"/>
        <v>42460</v>
      </c>
      <c r="B22" s="22">
        <f t="shared" si="8"/>
        <v>36</v>
      </c>
      <c r="C22" s="22">
        <f t="shared" si="8"/>
        <v>18</v>
      </c>
      <c r="D22" s="8">
        <f t="shared" si="5"/>
        <v>18</v>
      </c>
      <c r="E22" s="14">
        <f t="shared" si="9"/>
        <v>0.42000000000000015</v>
      </c>
      <c r="F22" s="22">
        <f t="shared" si="10"/>
        <v>0.4</v>
      </c>
      <c r="G22" s="22">
        <f t="shared" si="6"/>
        <v>7.2</v>
      </c>
      <c r="H22" s="22">
        <f t="shared" si="0"/>
        <v>28.8</v>
      </c>
      <c r="I22" s="9">
        <f t="shared" si="13"/>
        <v>31.447196275303739</v>
      </c>
      <c r="J22" s="9">
        <f t="shared" si="1"/>
        <v>1</v>
      </c>
      <c r="K22" s="14">
        <v>4.8</v>
      </c>
      <c r="L22" s="9">
        <f t="shared" si="15"/>
        <v>4.8</v>
      </c>
      <c r="M22" s="15">
        <f t="shared" si="2"/>
        <v>4.5528037246962612</v>
      </c>
      <c r="N22" s="10">
        <f t="shared" si="3"/>
        <v>19.121775643724305</v>
      </c>
      <c r="O22" s="11">
        <v>0</v>
      </c>
      <c r="P22" s="8" t="str">
        <f t="shared" si="4"/>
        <v>NO</v>
      </c>
      <c r="Q22" s="9">
        <f t="shared" si="12"/>
        <v>0</v>
      </c>
    </row>
    <row r="23" spans="1:20" s="2" customFormat="1" x14ac:dyDescent="0.2">
      <c r="A23" s="7">
        <f t="shared" si="14"/>
        <v>42461</v>
      </c>
      <c r="B23" s="22">
        <f t="shared" si="8"/>
        <v>36</v>
      </c>
      <c r="C23" s="22">
        <f t="shared" si="8"/>
        <v>18</v>
      </c>
      <c r="D23" s="8">
        <f t="shared" si="5"/>
        <v>18</v>
      </c>
      <c r="E23" s="14">
        <f t="shared" si="9"/>
        <v>0.43000000000000016</v>
      </c>
      <c r="F23" s="22">
        <f t="shared" si="10"/>
        <v>0.4</v>
      </c>
      <c r="G23" s="22">
        <f t="shared" si="6"/>
        <v>7.2</v>
      </c>
      <c r="H23" s="22">
        <f t="shared" si="0"/>
        <v>28.8</v>
      </c>
      <c r="I23" s="9">
        <f t="shared" si="13"/>
        <v>30.330917205536299</v>
      </c>
      <c r="J23" s="9">
        <f t="shared" si="1"/>
        <v>1</v>
      </c>
      <c r="K23" s="14">
        <v>4.8</v>
      </c>
      <c r="L23" s="9">
        <f t="shared" si="15"/>
        <v>4.8</v>
      </c>
      <c r="M23" s="15">
        <f t="shared" si="2"/>
        <v>5.6690827944637014</v>
      </c>
      <c r="N23" s="10">
        <f t="shared" si="3"/>
        <v>24.377056016193926</v>
      </c>
      <c r="O23" s="11">
        <v>0</v>
      </c>
      <c r="P23" s="8" t="str">
        <f t="shared" si="4"/>
        <v>NO</v>
      </c>
      <c r="Q23" s="9">
        <f t="shared" si="12"/>
        <v>0</v>
      </c>
    </row>
    <row r="24" spans="1:20" s="2" customFormat="1" x14ac:dyDescent="0.2">
      <c r="A24" s="7">
        <f t="shared" si="14"/>
        <v>42462</v>
      </c>
      <c r="B24" s="22">
        <f t="shared" si="8"/>
        <v>36</v>
      </c>
      <c r="C24" s="22">
        <f t="shared" si="8"/>
        <v>18</v>
      </c>
      <c r="D24" s="8">
        <f t="shared" si="5"/>
        <v>18</v>
      </c>
      <c r="E24" s="14">
        <f t="shared" si="9"/>
        <v>0.44000000000000017</v>
      </c>
      <c r="F24" s="22">
        <f t="shared" si="10"/>
        <v>0.4</v>
      </c>
      <c r="G24" s="22">
        <f t="shared" si="6"/>
        <v>7.2</v>
      </c>
      <c r="H24" s="22">
        <f t="shared" si="0"/>
        <v>28.8</v>
      </c>
      <c r="I24" s="9">
        <f t="shared" si="13"/>
        <v>29.240008114627209</v>
      </c>
      <c r="J24" s="9">
        <f t="shared" si="1"/>
        <v>1</v>
      </c>
      <c r="K24" s="14">
        <v>5</v>
      </c>
      <c r="L24" s="9">
        <f t="shared" si="15"/>
        <v>5</v>
      </c>
      <c r="M24" s="15">
        <f t="shared" si="2"/>
        <v>6.7599918853727914</v>
      </c>
      <c r="N24" s="10">
        <f t="shared" si="3"/>
        <v>29.743964295640296</v>
      </c>
      <c r="O24" s="11">
        <v>0</v>
      </c>
      <c r="P24" s="8" t="str">
        <f t="shared" si="4"/>
        <v>NO</v>
      </c>
      <c r="Q24" s="9">
        <f t="shared" si="12"/>
        <v>0</v>
      </c>
    </row>
    <row r="25" spans="1:20" s="2" customFormat="1" x14ac:dyDescent="0.2">
      <c r="A25" s="7">
        <f t="shared" si="14"/>
        <v>42463</v>
      </c>
      <c r="B25" s="22">
        <f t="shared" si="8"/>
        <v>36</v>
      </c>
      <c r="C25" s="22">
        <f t="shared" si="8"/>
        <v>18</v>
      </c>
      <c r="D25" s="8">
        <f t="shared" si="5"/>
        <v>18</v>
      </c>
      <c r="E25" s="14">
        <f t="shared" si="9"/>
        <v>0.45000000000000018</v>
      </c>
      <c r="F25" s="22">
        <f t="shared" si="10"/>
        <v>0.4</v>
      </c>
      <c r="G25" s="22">
        <f t="shared" si="6"/>
        <v>7.2</v>
      </c>
      <c r="H25" s="22">
        <f t="shared" si="0"/>
        <v>28.8</v>
      </c>
      <c r="I25" s="9">
        <f t="shared" si="13"/>
        <v>28.128897003516098</v>
      </c>
      <c r="J25" s="9">
        <f t="shared" si="1"/>
        <v>0.93786083365889794</v>
      </c>
      <c r="K25" s="14">
        <v>4.9000000000000004</v>
      </c>
      <c r="L25" s="9">
        <f t="shared" si="15"/>
        <v>4.5955180849286004</v>
      </c>
      <c r="M25" s="15">
        <f t="shared" si="2"/>
        <v>7.8711029964839021</v>
      </c>
      <c r="N25" s="10">
        <f t="shared" si="3"/>
        <v>35.419963484177572</v>
      </c>
      <c r="O25" s="11">
        <v>0</v>
      </c>
      <c r="P25" s="8" t="str">
        <f t="shared" si="4"/>
        <v>YES</v>
      </c>
      <c r="Q25" s="9">
        <f t="shared" si="12"/>
        <v>0</v>
      </c>
    </row>
    <row r="26" spans="1:20" s="2" customFormat="1" x14ac:dyDescent="0.2">
      <c r="A26" s="7">
        <f t="shared" si="14"/>
        <v>42464</v>
      </c>
      <c r="B26" s="22">
        <f t="shared" si="8"/>
        <v>36</v>
      </c>
      <c r="C26" s="22">
        <f t="shared" si="8"/>
        <v>18</v>
      </c>
      <c r="D26" s="8">
        <f t="shared" si="5"/>
        <v>18</v>
      </c>
      <c r="E26" s="14">
        <f t="shared" si="9"/>
        <v>0.46000000000000019</v>
      </c>
      <c r="F26" s="22">
        <f t="shared" si="10"/>
        <v>0.4</v>
      </c>
      <c r="G26" s="22">
        <f t="shared" si="6"/>
        <v>7.2</v>
      </c>
      <c r="H26" s="22">
        <f t="shared" si="0"/>
        <v>28.8</v>
      </c>
      <c r="I26" s="9">
        <f t="shared" si="13"/>
        <v>27.129871332879446</v>
      </c>
      <c r="J26" s="9">
        <f t="shared" si="1"/>
        <v>0.84535845674809684</v>
      </c>
      <c r="K26" s="14">
        <v>5.2</v>
      </c>
      <c r="L26" s="9">
        <f t="shared" si="15"/>
        <v>4.3958639750901041</v>
      </c>
      <c r="M26" s="15">
        <f t="shared" si="2"/>
        <v>8.8701286671205537</v>
      </c>
      <c r="N26" s="10">
        <f t="shared" si="3"/>
        <v>40.802591868754568</v>
      </c>
      <c r="O26" s="11">
        <v>0</v>
      </c>
      <c r="P26" s="8" t="str">
        <f t="shared" si="4"/>
        <v>YES</v>
      </c>
      <c r="Q26" s="9">
        <f t="shared" si="12"/>
        <v>0</v>
      </c>
    </row>
    <row r="27" spans="1:20" x14ac:dyDescent="0.2">
      <c r="A27" s="7">
        <f t="shared" si="14"/>
        <v>42465</v>
      </c>
      <c r="B27" s="22">
        <f t="shared" si="8"/>
        <v>36</v>
      </c>
      <c r="C27" s="22">
        <f t="shared" si="8"/>
        <v>18</v>
      </c>
      <c r="D27" s="8">
        <f t="shared" si="5"/>
        <v>18</v>
      </c>
      <c r="E27" s="14">
        <f t="shared" si="9"/>
        <v>0.4700000000000002</v>
      </c>
      <c r="F27" s="22">
        <f t="shared" si="10"/>
        <v>0.4</v>
      </c>
      <c r="G27" s="22">
        <f t="shared" si="6"/>
        <v>7.2</v>
      </c>
      <c r="H27" s="22">
        <f t="shared" si="0"/>
        <v>28.8</v>
      </c>
      <c r="I27" s="9">
        <f t="shared" si="13"/>
        <v>26.194581125413468</v>
      </c>
      <c r="J27" s="9">
        <f t="shared" si="1"/>
        <v>0.75875751161235805</v>
      </c>
      <c r="K27" s="14">
        <v>5.5</v>
      </c>
      <c r="L27" s="9">
        <f t="shared" si="15"/>
        <v>4.1731663138679691</v>
      </c>
      <c r="M27" s="15">
        <f t="shared" si="2"/>
        <v>9.8054188745865325</v>
      </c>
      <c r="N27" s="10">
        <f t="shared" si="3"/>
        <v>46.085468710556725</v>
      </c>
      <c r="O27" s="11">
        <v>0</v>
      </c>
      <c r="P27" s="8" t="str">
        <f t="shared" si="4"/>
        <v>YES</v>
      </c>
      <c r="Q27" s="9">
        <f t="shared" si="12"/>
        <v>0</v>
      </c>
    </row>
    <row r="28" spans="1:20" x14ac:dyDescent="0.2">
      <c r="A28" s="7">
        <f t="shared" si="14"/>
        <v>42466</v>
      </c>
      <c r="B28" s="22">
        <f t="shared" si="8"/>
        <v>36</v>
      </c>
      <c r="C28" s="22">
        <f t="shared" si="8"/>
        <v>18</v>
      </c>
      <c r="D28" s="8">
        <f t="shared" si="5"/>
        <v>18</v>
      </c>
      <c r="E28" s="14">
        <f t="shared" si="9"/>
        <v>0.4800000000000002</v>
      </c>
      <c r="F28" s="22">
        <f t="shared" si="10"/>
        <v>0.4</v>
      </c>
      <c r="G28" s="22">
        <f t="shared" si="6"/>
        <v>7.2</v>
      </c>
      <c r="H28" s="22">
        <f t="shared" si="0"/>
        <v>28.8</v>
      </c>
      <c r="I28" s="9">
        <f t="shared" si="13"/>
        <v>30.533504810024308</v>
      </c>
      <c r="J28" s="9">
        <f t="shared" si="1"/>
        <v>1</v>
      </c>
      <c r="K28" s="14">
        <v>5.7</v>
      </c>
      <c r="L28" s="9">
        <f t="shared" si="15"/>
        <v>5.7</v>
      </c>
      <c r="M28" s="15">
        <f t="shared" si="2"/>
        <v>5.4664951899756922</v>
      </c>
      <c r="N28" s="10">
        <f t="shared" si="3"/>
        <v>26.239176911883337</v>
      </c>
      <c r="O28" s="11">
        <v>25</v>
      </c>
      <c r="P28" s="8" t="str">
        <f t="shared" si="4"/>
        <v>NO</v>
      </c>
      <c r="Q28" s="9">
        <f t="shared" si="12"/>
        <v>0</v>
      </c>
    </row>
    <row r="29" spans="1:20" x14ac:dyDescent="0.2">
      <c r="A29" s="7">
        <f t="shared" si="14"/>
        <v>42467</v>
      </c>
      <c r="B29" s="22">
        <f t="shared" si="8"/>
        <v>36</v>
      </c>
      <c r="C29" s="22">
        <f t="shared" si="8"/>
        <v>18</v>
      </c>
      <c r="D29" s="8">
        <f t="shared" si="5"/>
        <v>18</v>
      </c>
      <c r="E29" s="14">
        <f t="shared" si="9"/>
        <v>0.49000000000000021</v>
      </c>
      <c r="F29" s="22">
        <f t="shared" si="10"/>
        <v>0.4</v>
      </c>
      <c r="G29" s="22">
        <f t="shared" si="6"/>
        <v>7.2</v>
      </c>
      <c r="H29" s="22">
        <f t="shared" si="0"/>
        <v>28.8</v>
      </c>
      <c r="I29" s="9">
        <f t="shared" si="13"/>
        <v>29.37023950390186</v>
      </c>
      <c r="J29" s="9">
        <f t="shared" si="1"/>
        <v>1</v>
      </c>
      <c r="K29" s="14">
        <v>6.7</v>
      </c>
      <c r="L29" s="9">
        <f t="shared" si="15"/>
        <v>6.7</v>
      </c>
      <c r="M29" s="15">
        <f t="shared" si="2"/>
        <v>6.6297604960981396</v>
      </c>
      <c r="N29" s="10">
        <f t="shared" si="3"/>
        <v>32.485826430880905</v>
      </c>
      <c r="O29" s="11">
        <v>0</v>
      </c>
      <c r="P29" s="8" t="str">
        <f t="shared" si="4"/>
        <v>NO</v>
      </c>
      <c r="Q29" s="9">
        <f t="shared" si="12"/>
        <v>0</v>
      </c>
    </row>
    <row r="30" spans="1:20" x14ac:dyDescent="0.2">
      <c r="A30" s="7">
        <f t="shared" si="14"/>
        <v>42468</v>
      </c>
      <c r="B30" s="22">
        <f t="shared" si="8"/>
        <v>36</v>
      </c>
      <c r="C30" s="22">
        <f t="shared" si="8"/>
        <v>18</v>
      </c>
      <c r="D30" s="8">
        <f t="shared" si="5"/>
        <v>18</v>
      </c>
      <c r="E30" s="14">
        <f t="shared" si="9"/>
        <v>0.50000000000000022</v>
      </c>
      <c r="F30" s="22">
        <f t="shared" si="10"/>
        <v>0.4</v>
      </c>
      <c r="G30" s="22">
        <f t="shared" si="6"/>
        <v>7.2</v>
      </c>
      <c r="H30" s="22">
        <f t="shared" si="0"/>
        <v>28.8</v>
      </c>
      <c r="I30" s="9">
        <f t="shared" si="13"/>
        <v>28.030239503901861</v>
      </c>
      <c r="J30" s="9">
        <f t="shared" si="1"/>
        <v>0.92872587999091294</v>
      </c>
      <c r="K30" s="14">
        <v>6</v>
      </c>
      <c r="L30" s="9">
        <f t="shared" si="15"/>
        <v>5.5723552799454774</v>
      </c>
      <c r="M30" s="15">
        <f t="shared" si="2"/>
        <v>7.9697604960981394</v>
      </c>
      <c r="N30" s="10">
        <f t="shared" si="3"/>
        <v>39.848802480490718</v>
      </c>
      <c r="O30" s="11">
        <v>0</v>
      </c>
      <c r="P30" s="8" t="str">
        <f t="shared" si="4"/>
        <v>YES</v>
      </c>
      <c r="Q30" s="9">
        <f t="shared" si="12"/>
        <v>0</v>
      </c>
    </row>
    <row r="31" spans="1:20" x14ac:dyDescent="0.2">
      <c r="A31" s="7">
        <f t="shared" si="14"/>
        <v>42469</v>
      </c>
      <c r="B31" s="22">
        <f t="shared" si="8"/>
        <v>36</v>
      </c>
      <c r="C31" s="22">
        <f t="shared" si="8"/>
        <v>18</v>
      </c>
      <c r="D31" s="8">
        <f t="shared" si="5"/>
        <v>18</v>
      </c>
      <c r="E31" s="14">
        <f t="shared" si="9"/>
        <v>0.51000000000000023</v>
      </c>
      <c r="F31" s="22">
        <f t="shared" si="10"/>
        <v>0.4</v>
      </c>
      <c r="G31" s="22">
        <f t="shared" si="6"/>
        <v>7.2</v>
      </c>
      <c r="H31" s="22">
        <f t="shared" si="0"/>
        <v>28.8</v>
      </c>
      <c r="I31" s="9">
        <f t="shared" si="13"/>
        <v>26.937620821559612</v>
      </c>
      <c r="J31" s="9">
        <f t="shared" si="1"/>
        <v>0.82755748347774183</v>
      </c>
      <c r="K31" s="14">
        <v>6.3</v>
      </c>
      <c r="L31" s="9">
        <f t="shared" si="15"/>
        <v>5.2136121459097735</v>
      </c>
      <c r="M31" s="15">
        <f t="shared" si="2"/>
        <v>9.0623791784403878</v>
      </c>
      <c r="N31" s="10">
        <f t="shared" si="3"/>
        <v>46.218133810046005</v>
      </c>
      <c r="O31" s="11">
        <v>0</v>
      </c>
      <c r="P31" s="8" t="str">
        <f t="shared" si="4"/>
        <v>YES</v>
      </c>
      <c r="Q31" s="9">
        <f t="shared" si="12"/>
        <v>0</v>
      </c>
    </row>
    <row r="32" spans="1:20" x14ac:dyDescent="0.2">
      <c r="A32" s="7">
        <f t="shared" si="14"/>
        <v>42470</v>
      </c>
      <c r="B32" s="22">
        <f t="shared" si="8"/>
        <v>36</v>
      </c>
      <c r="C32" s="22">
        <f t="shared" si="8"/>
        <v>18</v>
      </c>
      <c r="D32" s="8">
        <f t="shared" si="5"/>
        <v>18</v>
      </c>
      <c r="E32" s="14">
        <f t="shared" si="9"/>
        <v>0.52000000000000024</v>
      </c>
      <c r="F32" s="22">
        <f t="shared" si="10"/>
        <v>0.4</v>
      </c>
      <c r="G32" s="22">
        <f t="shared" si="6"/>
        <v>7.2</v>
      </c>
      <c r="H32" s="22">
        <f t="shared" si="0"/>
        <v>28.8</v>
      </c>
      <c r="I32" s="9">
        <f t="shared" si="13"/>
        <v>25.935003101192347</v>
      </c>
      <c r="J32" s="9">
        <f t="shared" si="1"/>
        <v>0.73472250936966166</v>
      </c>
      <c r="K32" s="14">
        <v>6.9</v>
      </c>
      <c r="L32" s="9">
        <f t="shared" si="15"/>
        <v>5.0695853146506655</v>
      </c>
      <c r="M32" s="15">
        <f t="shared" si="2"/>
        <v>10.064996898807653</v>
      </c>
      <c r="N32" s="10">
        <f t="shared" si="3"/>
        <v>52.337983873799821</v>
      </c>
      <c r="O32" s="11">
        <v>0</v>
      </c>
      <c r="P32" s="8" t="str">
        <f t="shared" si="4"/>
        <v>YES</v>
      </c>
      <c r="Q32" s="9">
        <f t="shared" si="12"/>
        <v>0</v>
      </c>
    </row>
    <row r="33" spans="1:17" x14ac:dyDescent="0.2">
      <c r="A33" s="7">
        <f t="shared" si="14"/>
        <v>42471</v>
      </c>
      <c r="B33" s="22">
        <f t="shared" si="8"/>
        <v>36</v>
      </c>
      <c r="C33" s="22">
        <f t="shared" si="8"/>
        <v>18</v>
      </c>
      <c r="D33" s="8">
        <f t="shared" si="5"/>
        <v>18</v>
      </c>
      <c r="E33" s="14">
        <f t="shared" si="9"/>
        <v>0.53000000000000025</v>
      </c>
      <c r="F33" s="22">
        <f t="shared" si="10"/>
        <v>0.4</v>
      </c>
      <c r="G33" s="22">
        <f t="shared" si="6"/>
        <v>7.2</v>
      </c>
      <c r="H33" s="22">
        <f t="shared" si="0"/>
        <v>28.8</v>
      </c>
      <c r="I33" s="9">
        <f t="shared" si="13"/>
        <v>24.978477570126184</v>
      </c>
      <c r="J33" s="9">
        <f t="shared" si="1"/>
        <v>0.64615533056723917</v>
      </c>
      <c r="K33" s="14">
        <v>7</v>
      </c>
      <c r="L33" s="9">
        <f t="shared" si="15"/>
        <v>4.5230873139706738</v>
      </c>
      <c r="M33" s="15">
        <f t="shared" si="2"/>
        <v>11.021522429873816</v>
      </c>
      <c r="N33" s="10">
        <f t="shared" si="3"/>
        <v>58.414068878331257</v>
      </c>
      <c r="O33" s="11">
        <v>0</v>
      </c>
      <c r="P33" s="8" t="str">
        <f t="shared" si="4"/>
        <v>YES</v>
      </c>
      <c r="Q33" s="9">
        <f t="shared" si="12"/>
        <v>0</v>
      </c>
    </row>
    <row r="34" spans="1:17" x14ac:dyDescent="0.2">
      <c r="A34" s="7">
        <f t="shared" si="14"/>
        <v>42472</v>
      </c>
      <c r="B34" s="22">
        <f t="shared" ref="B34:B65" si="16">B33</f>
        <v>36</v>
      </c>
      <c r="C34" s="22">
        <f t="shared" ref="C34:C65" si="17">C33</f>
        <v>18</v>
      </c>
      <c r="D34" s="8">
        <f t="shared" ref="D34:D89" si="18">B34-C34</f>
        <v>18</v>
      </c>
      <c r="E34" s="14">
        <f t="shared" si="9"/>
        <v>0.54000000000000026</v>
      </c>
      <c r="F34" s="22">
        <f t="shared" si="10"/>
        <v>0.4</v>
      </c>
      <c r="G34" s="22">
        <f t="shared" ref="G34:G89" si="19">D34*F34</f>
        <v>7.2</v>
      </c>
      <c r="H34" s="22">
        <f t="shared" ref="H34:H89" si="20">B34-D34*F34</f>
        <v>28.8</v>
      </c>
      <c r="I34" s="9">
        <f t="shared" si="13"/>
        <v>24.140868808279762</v>
      </c>
      <c r="J34" s="9">
        <f t="shared" si="1"/>
        <v>0.56859896372960761</v>
      </c>
      <c r="K34" s="14">
        <v>6.8</v>
      </c>
      <c r="L34" s="35">
        <f t="shared" si="15"/>
        <v>3.8664729533613316</v>
      </c>
      <c r="M34" s="15">
        <f t="shared" ref="M34:M89" si="21">B34-I34</f>
        <v>11.859131191720238</v>
      </c>
      <c r="N34" s="10">
        <f t="shared" ref="N34:N89" si="22">(M34/100)*E34*1000</f>
        <v>64.039308435289314</v>
      </c>
      <c r="O34" s="11">
        <v>0</v>
      </c>
      <c r="P34" s="8" t="str">
        <f t="shared" ref="P34:P89" si="23">IF(H34&gt;I34,"YES","NO")</f>
        <v>YES</v>
      </c>
      <c r="Q34" s="9">
        <f t="shared" si="12"/>
        <v>0</v>
      </c>
    </row>
    <row r="35" spans="1:17" x14ac:dyDescent="0.2">
      <c r="A35" s="7">
        <f t="shared" si="14"/>
        <v>42473</v>
      </c>
      <c r="B35" s="22">
        <f t="shared" si="16"/>
        <v>36</v>
      </c>
      <c r="C35" s="22">
        <f t="shared" si="17"/>
        <v>18</v>
      </c>
      <c r="D35" s="8">
        <f t="shared" si="18"/>
        <v>18</v>
      </c>
      <c r="E35" s="14">
        <f t="shared" si="9"/>
        <v>0.55000000000000027</v>
      </c>
      <c r="F35" s="22">
        <f t="shared" si="10"/>
        <v>0.4</v>
      </c>
      <c r="G35" s="22">
        <f t="shared" si="19"/>
        <v>7.2</v>
      </c>
      <c r="H35" s="22">
        <f t="shared" si="20"/>
        <v>28.8</v>
      </c>
      <c r="I35" s="9">
        <f t="shared" si="13"/>
        <v>27.983328271304973</v>
      </c>
      <c r="J35" s="9">
        <f t="shared" si="1"/>
        <v>0.92438224734305308</v>
      </c>
      <c r="K35" s="14">
        <v>5.0999999999999996</v>
      </c>
      <c r="L35" s="35">
        <f t="shared" si="15"/>
        <v>4.7143494614495705</v>
      </c>
      <c r="M35" s="15">
        <f t="shared" si="21"/>
        <v>8.0166717286950266</v>
      </c>
      <c r="N35" s="10">
        <f t="shared" si="22"/>
        <v>44.091694507822666</v>
      </c>
      <c r="O35" s="11">
        <v>25</v>
      </c>
      <c r="P35" s="8" t="str">
        <f t="shared" si="23"/>
        <v>YES</v>
      </c>
      <c r="Q35" s="9">
        <f t="shared" si="12"/>
        <v>0</v>
      </c>
    </row>
    <row r="36" spans="1:17" x14ac:dyDescent="0.2">
      <c r="A36" s="7">
        <f t="shared" si="14"/>
        <v>42474</v>
      </c>
      <c r="B36" s="22">
        <f t="shared" si="16"/>
        <v>36</v>
      </c>
      <c r="C36" s="22">
        <f t="shared" si="17"/>
        <v>18</v>
      </c>
      <c r="D36" s="8">
        <f t="shared" si="18"/>
        <v>18</v>
      </c>
      <c r="E36" s="14">
        <f t="shared" si="9"/>
        <v>0.56000000000000028</v>
      </c>
      <c r="F36" s="22">
        <f t="shared" si="10"/>
        <v>0.4</v>
      </c>
      <c r="G36" s="22">
        <f t="shared" si="19"/>
        <v>7.2</v>
      </c>
      <c r="H36" s="22">
        <f t="shared" si="20"/>
        <v>28.8</v>
      </c>
      <c r="I36" s="9">
        <f t="shared" si="13"/>
        <v>27.141480153188979</v>
      </c>
      <c r="J36" s="9">
        <f t="shared" si="1"/>
        <v>0.84643334751749799</v>
      </c>
      <c r="K36" s="14">
        <v>4</v>
      </c>
      <c r="L36" s="35">
        <f t="shared" si="15"/>
        <v>3.385733390069992</v>
      </c>
      <c r="M36" s="15">
        <f t="shared" si="21"/>
        <v>8.8585198468110207</v>
      </c>
      <c r="N36" s="10">
        <f t="shared" si="22"/>
        <v>49.607711142141738</v>
      </c>
      <c r="O36" s="11">
        <v>0</v>
      </c>
      <c r="P36" s="8" t="str">
        <f t="shared" si="23"/>
        <v>YES</v>
      </c>
      <c r="Q36" s="9">
        <f t="shared" si="12"/>
        <v>0</v>
      </c>
    </row>
    <row r="37" spans="1:17" x14ac:dyDescent="0.2">
      <c r="A37" s="7">
        <f t="shared" si="14"/>
        <v>42475</v>
      </c>
      <c r="B37" s="22">
        <f t="shared" si="16"/>
        <v>36</v>
      </c>
      <c r="C37" s="22">
        <f t="shared" si="17"/>
        <v>18</v>
      </c>
      <c r="D37" s="8">
        <f t="shared" si="18"/>
        <v>18</v>
      </c>
      <c r="E37" s="14">
        <f t="shared" si="9"/>
        <v>0.57000000000000028</v>
      </c>
      <c r="F37" s="22">
        <f t="shared" si="10"/>
        <v>0.4</v>
      </c>
      <c r="G37" s="22">
        <f t="shared" si="19"/>
        <v>7.2</v>
      </c>
      <c r="H37" s="22">
        <f t="shared" si="20"/>
        <v>28.8</v>
      </c>
      <c r="I37" s="9">
        <f t="shared" si="13"/>
        <v>26.547491839141614</v>
      </c>
      <c r="J37" s="9">
        <f t="shared" si="1"/>
        <v>0.79143442955014942</v>
      </c>
      <c r="K37" s="14">
        <v>5.3</v>
      </c>
      <c r="L37" s="35">
        <f t="shared" si="15"/>
        <v>4.1946024766157919</v>
      </c>
      <c r="M37" s="15">
        <f t="shared" si="21"/>
        <v>9.4525081608583861</v>
      </c>
      <c r="N37" s="10">
        <f t="shared" si="22"/>
        <v>53.879296516892829</v>
      </c>
      <c r="O37" s="11">
        <v>0</v>
      </c>
      <c r="P37" s="8" t="str">
        <f t="shared" si="23"/>
        <v>YES</v>
      </c>
      <c r="Q37" s="9">
        <f t="shared" si="12"/>
        <v>0</v>
      </c>
    </row>
    <row r="38" spans="1:17" x14ac:dyDescent="0.2">
      <c r="A38" s="7">
        <f t="shared" si="14"/>
        <v>42476</v>
      </c>
      <c r="B38" s="22">
        <f t="shared" si="16"/>
        <v>36</v>
      </c>
      <c r="C38" s="22">
        <f t="shared" si="17"/>
        <v>18</v>
      </c>
      <c r="D38" s="8">
        <f t="shared" si="18"/>
        <v>18</v>
      </c>
      <c r="E38" s="14">
        <f t="shared" si="9"/>
        <v>0.58000000000000029</v>
      </c>
      <c r="F38" s="22">
        <f t="shared" si="10"/>
        <v>0.4</v>
      </c>
      <c r="G38" s="22">
        <f t="shared" si="19"/>
        <v>7.2</v>
      </c>
      <c r="H38" s="22">
        <f t="shared" si="20"/>
        <v>28.8</v>
      </c>
      <c r="I38" s="9">
        <f t="shared" si="13"/>
        <v>25.824284515587166</v>
      </c>
      <c r="J38" s="9">
        <f t="shared" si="1"/>
        <v>0.72447078848029312</v>
      </c>
      <c r="K38" s="14">
        <v>6.2</v>
      </c>
      <c r="L38" s="35">
        <f t="shared" si="15"/>
        <v>4.4917188885778172</v>
      </c>
      <c r="M38" s="15">
        <f t="shared" si="21"/>
        <v>10.175715484412834</v>
      </c>
      <c r="N38" s="10">
        <f t="shared" si="22"/>
        <v>59.019149809594467</v>
      </c>
      <c r="O38" s="11">
        <v>0</v>
      </c>
      <c r="P38" s="8" t="str">
        <f t="shared" si="23"/>
        <v>YES</v>
      </c>
      <c r="Q38" s="9">
        <f t="shared" si="12"/>
        <v>0</v>
      </c>
    </row>
    <row r="39" spans="1:17" x14ac:dyDescent="0.2">
      <c r="A39" s="7">
        <f t="shared" si="14"/>
        <v>42477</v>
      </c>
      <c r="B39" s="22">
        <f t="shared" si="16"/>
        <v>36</v>
      </c>
      <c r="C39" s="22">
        <f t="shared" si="17"/>
        <v>18</v>
      </c>
      <c r="D39" s="8">
        <f t="shared" si="18"/>
        <v>18</v>
      </c>
      <c r="E39" s="14">
        <f t="shared" si="9"/>
        <v>0.5900000000000003</v>
      </c>
      <c r="F39" s="22">
        <f t="shared" si="10"/>
        <v>0.4</v>
      </c>
      <c r="G39" s="22">
        <f t="shared" si="19"/>
        <v>7.2</v>
      </c>
      <c r="H39" s="22">
        <f t="shared" si="20"/>
        <v>28.8</v>
      </c>
      <c r="I39" s="9">
        <f t="shared" si="13"/>
        <v>25.062976229387537</v>
      </c>
      <c r="J39" s="9">
        <f t="shared" si="1"/>
        <v>0.65397928049884602</v>
      </c>
      <c r="K39" s="14">
        <v>6.3</v>
      </c>
      <c r="L39" s="35">
        <f t="shared" si="15"/>
        <v>4.1200694671427298</v>
      </c>
      <c r="M39" s="15">
        <f t="shared" si="21"/>
        <v>10.937023770612463</v>
      </c>
      <c r="N39" s="10">
        <f t="shared" si="22"/>
        <v>64.52844024661357</v>
      </c>
      <c r="O39" s="11">
        <v>0</v>
      </c>
      <c r="P39" s="8" t="str">
        <f t="shared" si="23"/>
        <v>YES</v>
      </c>
      <c r="Q39" s="9">
        <f t="shared" si="12"/>
        <v>0</v>
      </c>
    </row>
    <row r="40" spans="1:17" x14ac:dyDescent="0.2">
      <c r="A40" s="7">
        <f t="shared" si="14"/>
        <v>42478</v>
      </c>
      <c r="B40" s="22">
        <f t="shared" si="16"/>
        <v>36</v>
      </c>
      <c r="C40" s="22">
        <f t="shared" si="17"/>
        <v>18</v>
      </c>
      <c r="D40" s="8">
        <f t="shared" si="18"/>
        <v>18</v>
      </c>
      <c r="E40" s="14">
        <f t="shared" si="9"/>
        <v>0.60000000000000031</v>
      </c>
      <c r="F40" s="22">
        <f t="shared" si="10"/>
        <v>0.4</v>
      </c>
      <c r="G40" s="22">
        <f t="shared" si="19"/>
        <v>7.2</v>
      </c>
      <c r="H40" s="22">
        <f t="shared" si="20"/>
        <v>28.8</v>
      </c>
      <c r="I40" s="9">
        <f t="shared" si="13"/>
        <v>24.376297984863751</v>
      </c>
      <c r="J40" s="9">
        <f t="shared" si="1"/>
        <v>0.5903979615614583</v>
      </c>
      <c r="K40" s="14">
        <v>6.3</v>
      </c>
      <c r="L40" s="35">
        <f t="shared" si="15"/>
        <v>3.719507157837187</v>
      </c>
      <c r="M40" s="15">
        <f t="shared" si="21"/>
        <v>11.623702015136249</v>
      </c>
      <c r="N40" s="10">
        <f t="shared" si="22"/>
        <v>69.742212090817532</v>
      </c>
      <c r="O40" s="11">
        <v>0</v>
      </c>
      <c r="P40" s="8" t="str">
        <f t="shared" si="23"/>
        <v>YES</v>
      </c>
      <c r="Q40" s="9">
        <f t="shared" si="12"/>
        <v>0</v>
      </c>
    </row>
    <row r="41" spans="1:17" x14ac:dyDescent="0.2">
      <c r="A41" s="7">
        <f t="shared" si="14"/>
        <v>42479</v>
      </c>
      <c r="B41" s="22">
        <f t="shared" si="16"/>
        <v>36</v>
      </c>
      <c r="C41" s="22">
        <f t="shared" si="17"/>
        <v>18</v>
      </c>
      <c r="D41" s="8">
        <f t="shared" si="18"/>
        <v>18</v>
      </c>
      <c r="E41" s="14">
        <f t="shared" si="9"/>
        <v>0.61000000000000032</v>
      </c>
      <c r="F41" s="22">
        <f t="shared" si="10"/>
        <v>0.4</v>
      </c>
      <c r="G41" s="22">
        <f t="shared" si="19"/>
        <v>7.2</v>
      </c>
      <c r="H41" s="22">
        <f t="shared" si="20"/>
        <v>28.8</v>
      </c>
      <c r="I41" s="9">
        <f t="shared" si="13"/>
        <v>23.766542713087162</v>
      </c>
      <c r="J41" s="9">
        <f t="shared" si="1"/>
        <v>0.53393914010066312</v>
      </c>
      <c r="K41" s="14">
        <v>5.8</v>
      </c>
      <c r="L41" s="35">
        <f t="shared" si="15"/>
        <v>3.0968470125838459</v>
      </c>
      <c r="M41" s="15">
        <f t="shared" si="21"/>
        <v>12.233457286912838</v>
      </c>
      <c r="N41" s="10">
        <f t="shared" si="22"/>
        <v>74.624089450168356</v>
      </c>
      <c r="O41" s="11">
        <v>0</v>
      </c>
      <c r="P41" s="8" t="str">
        <f t="shared" si="23"/>
        <v>YES</v>
      </c>
      <c r="Q41" s="9">
        <f t="shared" si="12"/>
        <v>0</v>
      </c>
    </row>
    <row r="42" spans="1:17" x14ac:dyDescent="0.2">
      <c r="A42" s="7">
        <f t="shared" si="14"/>
        <v>42480</v>
      </c>
      <c r="B42" s="22">
        <f t="shared" si="16"/>
        <v>36</v>
      </c>
      <c r="C42" s="22">
        <f t="shared" si="17"/>
        <v>18</v>
      </c>
      <c r="D42" s="8">
        <f t="shared" si="18"/>
        <v>18</v>
      </c>
      <c r="E42" s="14">
        <f t="shared" si="9"/>
        <v>0.62000000000000033</v>
      </c>
      <c r="F42" s="22">
        <f t="shared" si="10"/>
        <v>0.4</v>
      </c>
      <c r="G42" s="22">
        <f t="shared" si="19"/>
        <v>7.2</v>
      </c>
      <c r="H42" s="22">
        <f t="shared" si="20"/>
        <v>28.8</v>
      </c>
      <c r="I42" s="9">
        <f t="shared" si="13"/>
        <v>27.299309323960735</v>
      </c>
      <c r="J42" s="9">
        <f t="shared" si="1"/>
        <v>0.86104715962599387</v>
      </c>
      <c r="K42" s="14">
        <v>5</v>
      </c>
      <c r="L42" s="35">
        <f t="shared" si="15"/>
        <v>4.3052357981299689</v>
      </c>
      <c r="M42" s="15">
        <f t="shared" si="21"/>
        <v>8.7006906760392653</v>
      </c>
      <c r="N42" s="10">
        <f t="shared" si="22"/>
        <v>53.94428219144347</v>
      </c>
      <c r="O42" s="11">
        <v>25</v>
      </c>
      <c r="P42" s="8" t="str">
        <f t="shared" si="23"/>
        <v>YES</v>
      </c>
      <c r="Q42" s="9">
        <f t="shared" si="12"/>
        <v>0</v>
      </c>
    </row>
    <row r="43" spans="1:17" x14ac:dyDescent="0.2">
      <c r="A43" s="7">
        <f t="shared" si="14"/>
        <v>42481</v>
      </c>
      <c r="B43" s="22">
        <f t="shared" si="16"/>
        <v>36</v>
      </c>
      <c r="C43" s="22">
        <f t="shared" si="17"/>
        <v>18</v>
      </c>
      <c r="D43" s="8">
        <f t="shared" si="18"/>
        <v>18</v>
      </c>
      <c r="E43" s="14">
        <f t="shared" si="9"/>
        <v>0.63000000000000034</v>
      </c>
      <c r="F43" s="22">
        <f t="shared" si="10"/>
        <v>0.4</v>
      </c>
      <c r="G43" s="22">
        <f t="shared" si="19"/>
        <v>7.2</v>
      </c>
      <c r="H43" s="22">
        <f t="shared" si="20"/>
        <v>28.8</v>
      </c>
      <c r="I43" s="9">
        <f t="shared" si="13"/>
        <v>26.615938562352802</v>
      </c>
      <c r="J43" s="9">
        <f t="shared" si="1"/>
        <v>0.79777208910674091</v>
      </c>
      <c r="K43" s="14">
        <v>4.5</v>
      </c>
      <c r="L43" s="35">
        <f t="shared" si="15"/>
        <v>3.589974400980334</v>
      </c>
      <c r="M43" s="15">
        <f t="shared" si="21"/>
        <v>9.3840614376471976</v>
      </c>
      <c r="N43" s="10">
        <f t="shared" si="22"/>
        <v>59.119587057177384</v>
      </c>
      <c r="O43" s="11">
        <v>0</v>
      </c>
      <c r="P43" s="8" t="str">
        <f t="shared" si="23"/>
        <v>YES</v>
      </c>
      <c r="Q43" s="9">
        <f t="shared" si="12"/>
        <v>0</v>
      </c>
    </row>
    <row r="44" spans="1:17" x14ac:dyDescent="0.2">
      <c r="A44" s="7">
        <f t="shared" si="14"/>
        <v>42482</v>
      </c>
      <c r="B44" s="22">
        <f t="shared" si="16"/>
        <v>36</v>
      </c>
      <c r="C44" s="22">
        <f t="shared" si="17"/>
        <v>18</v>
      </c>
      <c r="D44" s="8">
        <f t="shared" si="18"/>
        <v>18</v>
      </c>
      <c r="E44" s="14">
        <f t="shared" si="9"/>
        <v>0.64000000000000035</v>
      </c>
      <c r="F44" s="22">
        <f t="shared" si="10"/>
        <v>0.4</v>
      </c>
      <c r="G44" s="22">
        <f t="shared" si="19"/>
        <v>7.2</v>
      </c>
      <c r="H44" s="22">
        <f t="shared" si="20"/>
        <v>28.8</v>
      </c>
      <c r="I44" s="9">
        <f t="shared" si="13"/>
        <v>26.055005062199626</v>
      </c>
      <c r="J44" s="9">
        <f t="shared" si="1"/>
        <v>0.74583380205552086</v>
      </c>
      <c r="K44" s="14">
        <v>6.2</v>
      </c>
      <c r="L44" s="35">
        <f t="shared" si="15"/>
        <v>4.6241695727442291</v>
      </c>
      <c r="M44" s="15">
        <f t="shared" si="21"/>
        <v>9.9449949378003737</v>
      </c>
      <c r="N44" s="10">
        <f t="shared" si="22"/>
        <v>63.647967601922431</v>
      </c>
      <c r="O44" s="11">
        <v>0</v>
      </c>
      <c r="P44" s="8" t="str">
        <f t="shared" si="23"/>
        <v>YES</v>
      </c>
      <c r="Q44" s="9">
        <f t="shared" si="12"/>
        <v>0</v>
      </c>
    </row>
    <row r="45" spans="1:17" x14ac:dyDescent="0.2">
      <c r="A45" s="7">
        <f t="shared" si="14"/>
        <v>42483</v>
      </c>
      <c r="B45" s="22">
        <f t="shared" si="16"/>
        <v>36</v>
      </c>
      <c r="C45" s="22">
        <f t="shared" si="17"/>
        <v>18</v>
      </c>
      <c r="D45" s="8">
        <f t="shared" si="18"/>
        <v>18</v>
      </c>
      <c r="E45" s="14">
        <f t="shared" si="9"/>
        <v>0.65000000000000036</v>
      </c>
      <c r="F45" s="22">
        <f t="shared" si="10"/>
        <v>0.4</v>
      </c>
      <c r="G45" s="22">
        <f t="shared" si="19"/>
        <v>7.2</v>
      </c>
      <c r="H45" s="22">
        <f t="shared" si="20"/>
        <v>28.8</v>
      </c>
      <c r="I45" s="9">
        <f t="shared" si="13"/>
        <v>25.343594358700514</v>
      </c>
      <c r="J45" s="9">
        <f t="shared" si="1"/>
        <v>0.67996244062041789</v>
      </c>
      <c r="K45" s="14">
        <v>7.1</v>
      </c>
      <c r="L45" s="35">
        <f t="shared" si="15"/>
        <v>4.8277333284049666</v>
      </c>
      <c r="M45" s="15">
        <f t="shared" si="21"/>
        <v>10.656405641299486</v>
      </c>
      <c r="N45" s="10">
        <f t="shared" si="22"/>
        <v>69.266636668446694</v>
      </c>
      <c r="O45" s="11">
        <v>0</v>
      </c>
      <c r="P45" s="8" t="str">
        <f t="shared" si="23"/>
        <v>YES</v>
      </c>
      <c r="Q45" s="9">
        <f t="shared" si="12"/>
        <v>0</v>
      </c>
    </row>
    <row r="46" spans="1:17" x14ac:dyDescent="0.2">
      <c r="A46" s="7">
        <f t="shared" si="14"/>
        <v>42484</v>
      </c>
      <c r="B46" s="22">
        <f t="shared" si="16"/>
        <v>36</v>
      </c>
      <c r="C46" s="22">
        <f t="shared" si="17"/>
        <v>18</v>
      </c>
      <c r="D46" s="8">
        <f t="shared" si="18"/>
        <v>18</v>
      </c>
      <c r="E46" s="14">
        <f t="shared" si="9"/>
        <v>0.66000000000000036</v>
      </c>
      <c r="F46" s="22">
        <f t="shared" si="10"/>
        <v>0.4</v>
      </c>
      <c r="G46" s="22">
        <f t="shared" si="19"/>
        <v>7.2</v>
      </c>
      <c r="H46" s="22">
        <f t="shared" si="20"/>
        <v>28.8</v>
      </c>
      <c r="I46" s="9">
        <f t="shared" si="13"/>
        <v>24.612119611972489</v>
      </c>
      <c r="J46" s="9">
        <f t="shared" si="1"/>
        <v>0.61223329740485999</v>
      </c>
      <c r="K46" s="14">
        <v>5.9</v>
      </c>
      <c r="L46" s="35">
        <f t="shared" si="15"/>
        <v>3.6121764546886741</v>
      </c>
      <c r="M46" s="15">
        <f t="shared" si="21"/>
        <v>11.387880388027511</v>
      </c>
      <c r="N46" s="10">
        <f t="shared" si="22"/>
        <v>75.160010560981618</v>
      </c>
      <c r="O46" s="11">
        <v>0</v>
      </c>
      <c r="P46" s="8" t="str">
        <f t="shared" si="23"/>
        <v>YES</v>
      </c>
      <c r="Q46" s="9">
        <f t="shared" si="12"/>
        <v>0</v>
      </c>
    </row>
    <row r="47" spans="1:17" x14ac:dyDescent="0.2">
      <c r="A47" s="7">
        <f t="shared" si="14"/>
        <v>42485</v>
      </c>
      <c r="B47" s="22">
        <f t="shared" si="16"/>
        <v>36</v>
      </c>
      <c r="C47" s="22">
        <f t="shared" si="17"/>
        <v>18</v>
      </c>
      <c r="D47" s="8">
        <f t="shared" si="18"/>
        <v>18</v>
      </c>
      <c r="E47" s="14">
        <f t="shared" si="9"/>
        <v>0.67000000000000037</v>
      </c>
      <c r="F47" s="22">
        <f t="shared" si="10"/>
        <v>0.4</v>
      </c>
      <c r="G47" s="22">
        <f t="shared" si="19"/>
        <v>7.2</v>
      </c>
      <c r="H47" s="22">
        <f t="shared" si="20"/>
        <v>28.8</v>
      </c>
      <c r="I47" s="9">
        <f t="shared" si="13"/>
        <v>24.072988797839852</v>
      </c>
      <c r="J47" s="9">
        <f t="shared" si="1"/>
        <v>0.56231377757776402</v>
      </c>
      <c r="K47" s="14">
        <v>6.1</v>
      </c>
      <c r="L47" s="35">
        <f t="shared" si="15"/>
        <v>3.4301140432243602</v>
      </c>
      <c r="M47" s="15">
        <f t="shared" si="21"/>
        <v>11.927011202160148</v>
      </c>
      <c r="N47" s="10">
        <f t="shared" si="22"/>
        <v>79.910975054473028</v>
      </c>
      <c r="O47" s="11">
        <v>0</v>
      </c>
      <c r="P47" s="8" t="str">
        <f t="shared" si="23"/>
        <v>YES</v>
      </c>
      <c r="Q47" s="9">
        <f t="shared" si="12"/>
        <v>0</v>
      </c>
    </row>
    <row r="48" spans="1:17" x14ac:dyDescent="0.2">
      <c r="A48" s="7">
        <f t="shared" si="14"/>
        <v>42486</v>
      </c>
      <c r="B48" s="22">
        <f t="shared" si="16"/>
        <v>36</v>
      </c>
      <c r="C48" s="22">
        <f t="shared" si="17"/>
        <v>18</v>
      </c>
      <c r="D48" s="8">
        <f t="shared" si="18"/>
        <v>18</v>
      </c>
      <c r="E48" s="14">
        <f t="shared" si="9"/>
        <v>0.68000000000000038</v>
      </c>
      <c r="F48" s="22">
        <f t="shared" si="10"/>
        <v>0.4</v>
      </c>
      <c r="G48" s="22">
        <f t="shared" si="19"/>
        <v>7.2</v>
      </c>
      <c r="H48" s="22">
        <f t="shared" si="20"/>
        <v>28.8</v>
      </c>
      <c r="I48" s="9">
        <f t="shared" si="13"/>
        <v>23.568560262071564</v>
      </c>
      <c r="J48" s="9">
        <f t="shared" si="1"/>
        <v>0.51560743167329293</v>
      </c>
      <c r="K48" s="14">
        <v>5.8</v>
      </c>
      <c r="L48" s="35">
        <f t="shared" si="15"/>
        <v>2.9905231037050988</v>
      </c>
      <c r="M48" s="15">
        <f t="shared" si="21"/>
        <v>12.431439737928436</v>
      </c>
      <c r="N48" s="10">
        <f t="shared" si="22"/>
        <v>84.533790217913406</v>
      </c>
      <c r="O48" s="11">
        <v>0</v>
      </c>
      <c r="P48" s="8" t="str">
        <f t="shared" si="23"/>
        <v>YES</v>
      </c>
      <c r="Q48" s="9">
        <f t="shared" si="12"/>
        <v>0</v>
      </c>
    </row>
    <row r="49" spans="1:17" x14ac:dyDescent="0.2">
      <c r="A49" s="7">
        <f t="shared" si="14"/>
        <v>42487</v>
      </c>
      <c r="B49" s="22">
        <f t="shared" si="16"/>
        <v>36</v>
      </c>
      <c r="C49" s="22">
        <f t="shared" si="17"/>
        <v>18</v>
      </c>
      <c r="D49" s="8">
        <f t="shared" si="18"/>
        <v>18</v>
      </c>
      <c r="E49" s="14">
        <f t="shared" si="9"/>
        <v>0.69000000000000039</v>
      </c>
      <c r="F49" s="22">
        <f t="shared" si="10"/>
        <v>0.4</v>
      </c>
      <c r="G49" s="22">
        <f t="shared" si="19"/>
        <v>7.2</v>
      </c>
      <c r="H49" s="22">
        <f t="shared" si="20"/>
        <v>28.8</v>
      </c>
      <c r="I49" s="9">
        <f t="shared" si="13"/>
        <v>26.758339522404157</v>
      </c>
      <c r="J49" s="9">
        <f t="shared" si="1"/>
        <v>0.81095736318556999</v>
      </c>
      <c r="K49" s="14">
        <v>5.7</v>
      </c>
      <c r="L49" s="35">
        <f t="shared" si="15"/>
        <v>4.6224569701577494</v>
      </c>
      <c r="M49" s="15">
        <f t="shared" si="21"/>
        <v>9.2416604775958433</v>
      </c>
      <c r="N49" s="10">
        <f t="shared" si="22"/>
        <v>63.767457295411361</v>
      </c>
      <c r="O49" s="11">
        <v>25</v>
      </c>
      <c r="P49" s="8" t="str">
        <f t="shared" si="23"/>
        <v>YES</v>
      </c>
      <c r="Q49" s="9">
        <f t="shared" si="12"/>
        <v>0</v>
      </c>
    </row>
    <row r="50" spans="1:17" x14ac:dyDescent="0.2">
      <c r="A50" s="7">
        <f t="shared" si="14"/>
        <v>42488</v>
      </c>
      <c r="B50" s="22">
        <f t="shared" si="16"/>
        <v>36</v>
      </c>
      <c r="C50" s="22">
        <f t="shared" si="17"/>
        <v>18</v>
      </c>
      <c r="D50" s="8">
        <f t="shared" si="18"/>
        <v>18</v>
      </c>
      <c r="E50" s="14">
        <f t="shared" si="9"/>
        <v>0.7000000000000004</v>
      </c>
      <c r="F50" s="22">
        <f t="shared" si="10"/>
        <v>0.4</v>
      </c>
      <c r="G50" s="22">
        <f t="shared" si="19"/>
        <v>7.2</v>
      </c>
      <c r="H50" s="22">
        <f t="shared" si="20"/>
        <v>28.8</v>
      </c>
      <c r="I50" s="9">
        <f t="shared" si="13"/>
        <v>26.097988526667336</v>
      </c>
      <c r="J50" s="9">
        <f t="shared" si="1"/>
        <v>0.74981375246919768</v>
      </c>
      <c r="K50" s="14">
        <v>6.2</v>
      </c>
      <c r="L50" s="35">
        <f t="shared" si="15"/>
        <v>4.648845265309026</v>
      </c>
      <c r="M50" s="15">
        <f t="shared" si="21"/>
        <v>9.9020114733326636</v>
      </c>
      <c r="N50" s="10">
        <f t="shared" si="22"/>
        <v>69.314080313328688</v>
      </c>
      <c r="O50" s="11">
        <v>0</v>
      </c>
      <c r="P50" s="8" t="str">
        <f t="shared" si="23"/>
        <v>YES</v>
      </c>
      <c r="Q50" s="9">
        <f t="shared" si="12"/>
        <v>0</v>
      </c>
    </row>
    <row r="51" spans="1:17" x14ac:dyDescent="0.2">
      <c r="A51" s="7">
        <f t="shared" si="14"/>
        <v>42489</v>
      </c>
      <c r="B51" s="22">
        <f t="shared" si="16"/>
        <v>36</v>
      </c>
      <c r="C51" s="22">
        <f t="shared" si="17"/>
        <v>18</v>
      </c>
      <c r="D51" s="8">
        <f t="shared" si="18"/>
        <v>18</v>
      </c>
      <c r="E51" s="14">
        <f t="shared" si="9"/>
        <v>0.71000000000000041</v>
      </c>
      <c r="F51" s="22">
        <f t="shared" si="10"/>
        <v>0.4</v>
      </c>
      <c r="G51" s="22">
        <f t="shared" si="19"/>
        <v>7.2</v>
      </c>
      <c r="H51" s="22">
        <f t="shared" si="20"/>
        <v>28.8</v>
      </c>
      <c r="I51" s="9">
        <f t="shared" si="13"/>
        <v>25.443221587891419</v>
      </c>
      <c r="J51" s="9">
        <f t="shared" si="1"/>
        <v>0.68918718406402024</v>
      </c>
      <c r="K51" s="14">
        <v>6.3</v>
      </c>
      <c r="L51" s="35">
        <f t="shared" si="15"/>
        <v>4.3418792596033278</v>
      </c>
      <c r="M51" s="15">
        <f t="shared" si="21"/>
        <v>10.556778412108581</v>
      </c>
      <c r="N51" s="10">
        <f t="shared" si="22"/>
        <v>74.953126725970975</v>
      </c>
      <c r="O51" s="11">
        <v>0</v>
      </c>
      <c r="P51" s="8" t="str">
        <f t="shared" si="23"/>
        <v>YES</v>
      </c>
      <c r="Q51" s="9">
        <f t="shared" si="12"/>
        <v>0</v>
      </c>
    </row>
    <row r="52" spans="1:17" x14ac:dyDescent="0.2">
      <c r="A52" s="7">
        <f t="shared" si="14"/>
        <v>42490</v>
      </c>
      <c r="B52" s="22">
        <f t="shared" si="16"/>
        <v>36</v>
      </c>
      <c r="C52" s="22">
        <f t="shared" si="17"/>
        <v>18</v>
      </c>
      <c r="D52" s="8">
        <f t="shared" si="18"/>
        <v>18</v>
      </c>
      <c r="E52" s="14">
        <f t="shared" si="9"/>
        <v>0.72000000000000042</v>
      </c>
      <c r="F52" s="22">
        <f t="shared" si="10"/>
        <v>0.4</v>
      </c>
      <c r="G52" s="22">
        <f t="shared" si="19"/>
        <v>7.2</v>
      </c>
      <c r="H52" s="22">
        <f t="shared" si="20"/>
        <v>28.8</v>
      </c>
      <c r="I52" s="9">
        <f t="shared" si="13"/>
        <v>24.8401828018354</v>
      </c>
      <c r="J52" s="9">
        <f t="shared" si="1"/>
        <v>0.63335025942920375</v>
      </c>
      <c r="K52" s="14">
        <v>7.5</v>
      </c>
      <c r="L52" s="35">
        <f t="shared" si="15"/>
        <v>4.7501269457190283</v>
      </c>
      <c r="M52" s="15">
        <f t="shared" si="21"/>
        <v>11.1598171981646</v>
      </c>
      <c r="N52" s="10">
        <f t="shared" si="22"/>
        <v>80.350683826785158</v>
      </c>
      <c r="O52" s="11">
        <v>0</v>
      </c>
      <c r="P52" s="8" t="str">
        <f t="shared" si="23"/>
        <v>YES</v>
      </c>
      <c r="Q52" s="9">
        <f t="shared" si="12"/>
        <v>0</v>
      </c>
    </row>
    <row r="53" spans="1:17" x14ac:dyDescent="0.2">
      <c r="A53" s="7">
        <f t="shared" si="14"/>
        <v>42491</v>
      </c>
      <c r="B53" s="22">
        <f t="shared" si="16"/>
        <v>36</v>
      </c>
      <c r="C53" s="22">
        <f t="shared" si="17"/>
        <v>18</v>
      </c>
      <c r="D53" s="8">
        <f t="shared" si="18"/>
        <v>18</v>
      </c>
      <c r="E53" s="14">
        <f t="shared" si="9"/>
        <v>0.73000000000000043</v>
      </c>
      <c r="F53" s="22">
        <f t="shared" si="10"/>
        <v>0.4</v>
      </c>
      <c r="G53" s="22">
        <f t="shared" si="19"/>
        <v>7.2</v>
      </c>
      <c r="H53" s="22">
        <f t="shared" si="20"/>
        <v>28.8</v>
      </c>
      <c r="I53" s="9">
        <f t="shared" si="13"/>
        <v>24.189480480504027</v>
      </c>
      <c r="J53" s="9">
        <f t="shared" si="1"/>
        <v>0.57310004449111362</v>
      </c>
      <c r="K53" s="14">
        <v>8</v>
      </c>
      <c r="L53" s="35">
        <f t="shared" si="15"/>
        <v>4.584800355928909</v>
      </c>
      <c r="M53" s="15">
        <f t="shared" si="21"/>
        <v>11.810519519495973</v>
      </c>
      <c r="N53" s="10">
        <f t="shared" si="22"/>
        <v>86.21679249232065</v>
      </c>
      <c r="O53" s="11">
        <v>0</v>
      </c>
      <c r="P53" s="8" t="str">
        <f t="shared" si="23"/>
        <v>YES</v>
      </c>
      <c r="Q53" s="9">
        <f t="shared" si="12"/>
        <v>0</v>
      </c>
    </row>
    <row r="54" spans="1:17" x14ac:dyDescent="0.2">
      <c r="A54" s="7">
        <f t="shared" si="14"/>
        <v>42492</v>
      </c>
      <c r="B54" s="22">
        <f t="shared" si="16"/>
        <v>36</v>
      </c>
      <c r="C54" s="22">
        <f t="shared" si="17"/>
        <v>18</v>
      </c>
      <c r="D54" s="8">
        <f t="shared" si="18"/>
        <v>18</v>
      </c>
      <c r="E54" s="14">
        <f t="shared" si="9"/>
        <v>0.74000000000000044</v>
      </c>
      <c r="F54" s="22">
        <f t="shared" si="10"/>
        <v>0.4</v>
      </c>
      <c r="G54" s="22">
        <f t="shared" si="19"/>
        <v>7.2</v>
      </c>
      <c r="H54" s="22">
        <f t="shared" si="20"/>
        <v>28.8</v>
      </c>
      <c r="I54" s="9">
        <f t="shared" si="13"/>
        <v>23.56991286483796</v>
      </c>
      <c r="J54" s="9">
        <f t="shared" si="1"/>
        <v>0.51573267267018141</v>
      </c>
      <c r="K54" s="14">
        <v>6.9</v>
      </c>
      <c r="L54" s="35">
        <f t="shared" si="15"/>
        <v>3.558555441424252</v>
      </c>
      <c r="M54" s="15">
        <f t="shared" si="21"/>
        <v>12.43008713516204</v>
      </c>
      <c r="N54" s="10">
        <f t="shared" si="22"/>
        <v>91.982644800199154</v>
      </c>
      <c r="O54" s="11">
        <v>0</v>
      </c>
      <c r="P54" s="8" t="str">
        <f t="shared" si="23"/>
        <v>YES</v>
      </c>
      <c r="Q54" s="9">
        <f t="shared" si="12"/>
        <v>0</v>
      </c>
    </row>
    <row r="55" spans="1:17" x14ac:dyDescent="0.2">
      <c r="A55" s="7">
        <f t="shared" si="14"/>
        <v>42493</v>
      </c>
      <c r="B55" s="22">
        <f t="shared" si="16"/>
        <v>36</v>
      </c>
      <c r="C55" s="22">
        <f t="shared" si="17"/>
        <v>18</v>
      </c>
      <c r="D55" s="8">
        <f t="shared" si="18"/>
        <v>18</v>
      </c>
      <c r="E55" s="14">
        <f t="shared" si="9"/>
        <v>0.75000000000000044</v>
      </c>
      <c r="F55" s="22">
        <f t="shared" si="10"/>
        <v>0.4</v>
      </c>
      <c r="G55" s="22">
        <f t="shared" si="19"/>
        <v>7.2</v>
      </c>
      <c r="H55" s="22">
        <f t="shared" si="20"/>
        <v>28.8</v>
      </c>
      <c r="I55" s="9">
        <f t="shared" si="13"/>
        <v>23.095438805981392</v>
      </c>
      <c r="J55" s="9">
        <f t="shared" si="1"/>
        <v>0.47179988944272144</v>
      </c>
      <c r="K55" s="14">
        <v>5.9</v>
      </c>
      <c r="L55" s="35">
        <f t="shared" si="15"/>
        <v>2.7836193477120568</v>
      </c>
      <c r="M55" s="15">
        <f t="shared" si="21"/>
        <v>12.904561194018608</v>
      </c>
      <c r="N55" s="10">
        <f t="shared" si="22"/>
        <v>96.784208955139619</v>
      </c>
      <c r="O55" s="11">
        <v>0</v>
      </c>
      <c r="P55" s="8" t="str">
        <f t="shared" si="23"/>
        <v>YES</v>
      </c>
      <c r="Q55" s="9">
        <f t="shared" si="12"/>
        <v>0</v>
      </c>
    </row>
    <row r="56" spans="1:17" x14ac:dyDescent="0.2">
      <c r="A56" s="7">
        <f t="shared" si="14"/>
        <v>42494</v>
      </c>
      <c r="B56" s="22">
        <f t="shared" si="16"/>
        <v>36</v>
      </c>
      <c r="C56" s="22">
        <f t="shared" si="17"/>
        <v>18</v>
      </c>
      <c r="D56" s="8">
        <f t="shared" si="18"/>
        <v>18</v>
      </c>
      <c r="E56" s="14">
        <f t="shared" si="9"/>
        <v>0.76000000000000045</v>
      </c>
      <c r="F56" s="22">
        <f t="shared" si="10"/>
        <v>0.4</v>
      </c>
      <c r="G56" s="22">
        <f t="shared" si="19"/>
        <v>7.2</v>
      </c>
      <c r="H56" s="22">
        <f t="shared" si="20"/>
        <v>28.8</v>
      </c>
      <c r="I56" s="9">
        <f t="shared" si="13"/>
        <v>26.018646786545592</v>
      </c>
      <c r="J56" s="9">
        <f t="shared" si="1"/>
        <v>0.74246729505051778</v>
      </c>
      <c r="K56" s="14">
        <v>6.9</v>
      </c>
      <c r="L56" s="35">
        <f t="shared" si="15"/>
        <v>5.123024335848573</v>
      </c>
      <c r="M56" s="15">
        <f t="shared" si="21"/>
        <v>9.9813532134544083</v>
      </c>
      <c r="N56" s="10">
        <f t="shared" si="22"/>
        <v>75.858284422253547</v>
      </c>
      <c r="O56" s="11">
        <v>25</v>
      </c>
      <c r="P56" s="8" t="str">
        <f t="shared" si="23"/>
        <v>YES</v>
      </c>
      <c r="Q56" s="9">
        <f t="shared" si="12"/>
        <v>0</v>
      </c>
    </row>
    <row r="57" spans="1:17" x14ac:dyDescent="0.2">
      <c r="A57" s="7">
        <f t="shared" si="14"/>
        <v>42495</v>
      </c>
      <c r="B57" s="22">
        <f t="shared" si="16"/>
        <v>36</v>
      </c>
      <c r="C57" s="22">
        <f t="shared" si="17"/>
        <v>18</v>
      </c>
      <c r="D57" s="8">
        <f t="shared" si="18"/>
        <v>18</v>
      </c>
      <c r="E57" s="14">
        <f t="shared" si="9"/>
        <v>0.77000000000000046</v>
      </c>
      <c r="F57" s="22">
        <f t="shared" si="10"/>
        <v>0.4</v>
      </c>
      <c r="G57" s="22">
        <f t="shared" si="19"/>
        <v>7.2</v>
      </c>
      <c r="H57" s="22">
        <f t="shared" si="20"/>
        <v>28.8</v>
      </c>
      <c r="I57" s="9">
        <f t="shared" si="13"/>
        <v>25.353318950721103</v>
      </c>
      <c r="J57" s="9">
        <f t="shared" si="1"/>
        <v>0.68086286580750954</v>
      </c>
      <c r="K57" s="14">
        <v>5.8</v>
      </c>
      <c r="L57" s="35">
        <f t="shared" si="15"/>
        <v>3.9490046216835553</v>
      </c>
      <c r="M57" s="15">
        <f t="shared" si="21"/>
        <v>10.646681049278897</v>
      </c>
      <c r="N57" s="10">
        <f t="shared" si="22"/>
        <v>81.979444079447561</v>
      </c>
      <c r="O57" s="11">
        <v>0</v>
      </c>
      <c r="P57" s="8" t="str">
        <f t="shared" si="23"/>
        <v>YES</v>
      </c>
      <c r="Q57" s="9">
        <f t="shared" si="12"/>
        <v>0</v>
      </c>
    </row>
    <row r="58" spans="1:17" x14ac:dyDescent="0.2">
      <c r="A58" s="7">
        <f t="shared" si="14"/>
        <v>42496</v>
      </c>
      <c r="B58" s="22">
        <f t="shared" si="16"/>
        <v>36</v>
      </c>
      <c r="C58" s="22">
        <f t="shared" si="17"/>
        <v>18</v>
      </c>
      <c r="D58" s="8">
        <f t="shared" si="18"/>
        <v>18</v>
      </c>
      <c r="E58" s="14">
        <f t="shared" si="9"/>
        <v>0.78000000000000047</v>
      </c>
      <c r="F58" s="22">
        <f t="shared" si="10"/>
        <v>0.4</v>
      </c>
      <c r="G58" s="22">
        <f t="shared" si="19"/>
        <v>7.2</v>
      </c>
      <c r="H58" s="22">
        <f t="shared" si="20"/>
        <v>28.8</v>
      </c>
      <c r="I58" s="9">
        <f t="shared" si="13"/>
        <v>24.84703630691552</v>
      </c>
      <c r="J58" s="9">
        <f t="shared" si="1"/>
        <v>0.63398484323291848</v>
      </c>
      <c r="K58" s="14">
        <v>6.1</v>
      </c>
      <c r="L58" s="35">
        <f t="shared" si="15"/>
        <v>3.8673075437208024</v>
      </c>
      <c r="M58" s="15">
        <f t="shared" si="21"/>
        <v>11.15296369308448</v>
      </c>
      <c r="N58" s="10">
        <f t="shared" si="22"/>
        <v>86.993116806059007</v>
      </c>
      <c r="O58" s="11">
        <v>0</v>
      </c>
      <c r="P58" s="8" t="str">
        <f t="shared" si="23"/>
        <v>YES</v>
      </c>
      <c r="Q58" s="9">
        <f t="shared" si="12"/>
        <v>0</v>
      </c>
    </row>
    <row r="59" spans="1:17" x14ac:dyDescent="0.2">
      <c r="A59" s="7">
        <f t="shared" si="14"/>
        <v>42497</v>
      </c>
      <c r="B59" s="22">
        <f t="shared" si="16"/>
        <v>36</v>
      </c>
      <c r="C59" s="22">
        <f t="shared" si="17"/>
        <v>18</v>
      </c>
      <c r="D59" s="8">
        <f t="shared" si="18"/>
        <v>18</v>
      </c>
      <c r="E59" s="14">
        <f t="shared" si="9"/>
        <v>0.79000000000000048</v>
      </c>
      <c r="F59" s="22">
        <f t="shared" si="10"/>
        <v>0.4</v>
      </c>
      <c r="G59" s="22">
        <f t="shared" si="19"/>
        <v>7.2</v>
      </c>
      <c r="H59" s="22">
        <f t="shared" si="20"/>
        <v>28.8</v>
      </c>
      <c r="I59" s="9">
        <f t="shared" si="13"/>
        <v>24.357503706444533</v>
      </c>
      <c r="J59" s="9">
        <f t="shared" si="1"/>
        <v>0.58865775059671588</v>
      </c>
      <c r="K59" s="14">
        <v>7.1</v>
      </c>
      <c r="L59" s="35">
        <f t="shared" si="15"/>
        <v>4.1794700292366826</v>
      </c>
      <c r="M59" s="15">
        <f t="shared" si="21"/>
        <v>11.642496293555467</v>
      </c>
      <c r="N59" s="10">
        <f t="shared" si="22"/>
        <v>91.975720719088244</v>
      </c>
      <c r="O59" s="11">
        <v>0</v>
      </c>
      <c r="P59" s="8" t="str">
        <f t="shared" si="23"/>
        <v>YES</v>
      </c>
      <c r="Q59" s="9">
        <f t="shared" si="12"/>
        <v>0</v>
      </c>
    </row>
    <row r="60" spans="1:17" x14ac:dyDescent="0.2">
      <c r="A60" s="7">
        <f t="shared" si="14"/>
        <v>42498</v>
      </c>
      <c r="B60" s="22">
        <f t="shared" si="16"/>
        <v>36</v>
      </c>
      <c r="C60" s="22">
        <f t="shared" si="17"/>
        <v>18</v>
      </c>
      <c r="D60" s="8">
        <f t="shared" si="18"/>
        <v>18</v>
      </c>
      <c r="E60" s="14">
        <f t="shared" si="9"/>
        <v>0.80000000000000049</v>
      </c>
      <c r="F60" s="22">
        <f t="shared" si="10"/>
        <v>0.4</v>
      </c>
      <c r="G60" s="22">
        <f t="shared" si="19"/>
        <v>7.2</v>
      </c>
      <c r="H60" s="22">
        <f t="shared" si="20"/>
        <v>28.8</v>
      </c>
      <c r="I60" s="9">
        <f t="shared" si="13"/>
        <v>23.835069952789947</v>
      </c>
      <c r="J60" s="9">
        <f t="shared" si="1"/>
        <v>0.54028425488795806</v>
      </c>
      <c r="K60" s="14">
        <v>5.9</v>
      </c>
      <c r="L60" s="35">
        <f t="shared" si="15"/>
        <v>3.1876771038389529</v>
      </c>
      <c r="M60" s="15">
        <f t="shared" si="21"/>
        <v>12.164930047210053</v>
      </c>
      <c r="N60" s="10">
        <f t="shared" si="22"/>
        <v>97.319440377680479</v>
      </c>
      <c r="O60" s="11">
        <v>0</v>
      </c>
      <c r="P60" s="8" t="str">
        <f t="shared" si="23"/>
        <v>YES</v>
      </c>
      <c r="Q60" s="9">
        <f t="shared" si="12"/>
        <v>0</v>
      </c>
    </row>
    <row r="61" spans="1:17" x14ac:dyDescent="0.2">
      <c r="A61" s="7">
        <f t="shared" si="14"/>
        <v>42499</v>
      </c>
      <c r="B61" s="22">
        <f t="shared" si="16"/>
        <v>36</v>
      </c>
      <c r="C61" s="22">
        <f t="shared" si="17"/>
        <v>18</v>
      </c>
      <c r="D61" s="8">
        <f t="shared" si="18"/>
        <v>18</v>
      </c>
      <c r="E61" s="14">
        <f t="shared" si="9"/>
        <v>0.8100000000000005</v>
      </c>
      <c r="F61" s="22">
        <f t="shared" si="10"/>
        <v>0.4</v>
      </c>
      <c r="G61" s="22">
        <f t="shared" si="19"/>
        <v>7.2</v>
      </c>
      <c r="H61" s="22">
        <f t="shared" si="20"/>
        <v>28.8</v>
      </c>
      <c r="I61" s="9">
        <f t="shared" si="13"/>
        <v>23.441529569599954</v>
      </c>
      <c r="J61" s="9">
        <f t="shared" si="1"/>
        <v>0.50384533051851421</v>
      </c>
      <c r="K61" s="14">
        <v>6.1</v>
      </c>
      <c r="L61" s="35">
        <f t="shared" si="15"/>
        <v>3.0734565161629366</v>
      </c>
      <c r="M61" s="15">
        <f t="shared" si="21"/>
        <v>12.558470430400046</v>
      </c>
      <c r="N61" s="10">
        <f t="shared" si="22"/>
        <v>101.72361048624043</v>
      </c>
      <c r="O61" s="11">
        <v>0</v>
      </c>
      <c r="P61" s="8" t="str">
        <f t="shared" si="23"/>
        <v>YES</v>
      </c>
      <c r="Q61" s="9">
        <f t="shared" si="12"/>
        <v>0</v>
      </c>
    </row>
    <row r="62" spans="1:17" x14ac:dyDescent="0.2">
      <c r="A62" s="7">
        <f t="shared" si="14"/>
        <v>42500</v>
      </c>
      <c r="B62" s="22">
        <f t="shared" si="16"/>
        <v>36</v>
      </c>
      <c r="C62" s="22">
        <f t="shared" si="17"/>
        <v>18</v>
      </c>
      <c r="D62" s="8">
        <f t="shared" si="18"/>
        <v>18</v>
      </c>
      <c r="E62" s="14">
        <f t="shared" si="9"/>
        <v>0.82000000000000051</v>
      </c>
      <c r="F62" s="22">
        <f t="shared" si="10"/>
        <v>0.4</v>
      </c>
      <c r="G62" s="22">
        <f t="shared" si="19"/>
        <v>7.2</v>
      </c>
      <c r="H62" s="22">
        <f t="shared" si="20"/>
        <v>28.8</v>
      </c>
      <c r="I62" s="9">
        <f t="shared" si="13"/>
        <v>23.066717799336182</v>
      </c>
      <c r="J62" s="9">
        <f t="shared" si="1"/>
        <v>0.46914053697557234</v>
      </c>
      <c r="K62" s="14">
        <v>6.1</v>
      </c>
      <c r="L62" s="35">
        <f t="shared" si="15"/>
        <v>2.8617572755509912</v>
      </c>
      <c r="M62" s="15">
        <f t="shared" si="21"/>
        <v>12.933282200663818</v>
      </c>
      <c r="N62" s="10">
        <f t="shared" si="22"/>
        <v>106.05291404544337</v>
      </c>
      <c r="O62" s="11">
        <v>0</v>
      </c>
      <c r="P62" s="8" t="str">
        <f t="shared" si="23"/>
        <v>YES</v>
      </c>
      <c r="Q62" s="9">
        <f t="shared" si="12"/>
        <v>0</v>
      </c>
    </row>
    <row r="63" spans="1:17" x14ac:dyDescent="0.2">
      <c r="A63" s="7">
        <f t="shared" si="14"/>
        <v>42501</v>
      </c>
      <c r="B63" s="22">
        <f t="shared" si="16"/>
        <v>36</v>
      </c>
      <c r="C63" s="22">
        <f t="shared" si="17"/>
        <v>18</v>
      </c>
      <c r="D63" s="8">
        <f t="shared" si="18"/>
        <v>18</v>
      </c>
      <c r="E63" s="14">
        <f t="shared" si="9"/>
        <v>0.83000000000000052</v>
      </c>
      <c r="F63" s="22">
        <f t="shared" si="10"/>
        <v>0.4</v>
      </c>
      <c r="G63" s="22">
        <f t="shared" si="19"/>
        <v>7.2</v>
      </c>
      <c r="H63" s="22">
        <f t="shared" si="20"/>
        <v>28.8</v>
      </c>
      <c r="I63" s="9">
        <f t="shared" si="13"/>
        <v>25.733975958908349</v>
      </c>
      <c r="J63" s="9">
        <f t="shared" si="1"/>
        <v>0.71610888508410642</v>
      </c>
      <c r="K63" s="14">
        <v>6.5</v>
      </c>
      <c r="L63" s="35">
        <f t="shared" si="15"/>
        <v>4.6547077530466918</v>
      </c>
      <c r="M63" s="15">
        <f t="shared" si="21"/>
        <v>10.266024041091651</v>
      </c>
      <c r="N63" s="10">
        <f t="shared" si="22"/>
        <v>85.207999541060758</v>
      </c>
      <c r="O63" s="11">
        <v>25</v>
      </c>
      <c r="P63" s="8" t="str">
        <f t="shared" si="23"/>
        <v>YES</v>
      </c>
      <c r="Q63" s="9">
        <f t="shared" si="12"/>
        <v>0</v>
      </c>
    </row>
    <row r="64" spans="1:17" x14ac:dyDescent="0.2">
      <c r="A64" s="7">
        <f t="shared" si="14"/>
        <v>42502</v>
      </c>
      <c r="B64" s="22">
        <f t="shared" si="16"/>
        <v>36</v>
      </c>
      <c r="C64" s="22">
        <f t="shared" si="17"/>
        <v>18</v>
      </c>
      <c r="D64" s="8">
        <f t="shared" si="18"/>
        <v>18</v>
      </c>
      <c r="E64" s="14">
        <f t="shared" si="9"/>
        <v>0.84000000000000052</v>
      </c>
      <c r="F64" s="22">
        <f t="shared" si="10"/>
        <v>0.4</v>
      </c>
      <c r="G64" s="22">
        <f t="shared" si="19"/>
        <v>7.2</v>
      </c>
      <c r="H64" s="22">
        <f t="shared" si="20"/>
        <v>28.8</v>
      </c>
      <c r="I64" s="9">
        <f t="shared" si="13"/>
        <v>25.17984408354565</v>
      </c>
      <c r="J64" s="9">
        <f t="shared" si="1"/>
        <v>0.66480037810607862</v>
      </c>
      <c r="K64" s="14">
        <v>7</v>
      </c>
      <c r="L64" s="35">
        <f t="shared" si="15"/>
        <v>4.6536026467425504</v>
      </c>
      <c r="M64" s="15">
        <f t="shared" si="21"/>
        <v>10.82015591645435</v>
      </c>
      <c r="N64" s="10">
        <f t="shared" si="22"/>
        <v>90.889309698216593</v>
      </c>
      <c r="O64" s="11">
        <v>0</v>
      </c>
      <c r="P64" s="8" t="str">
        <f t="shared" si="23"/>
        <v>YES</v>
      </c>
      <c r="Q64" s="9">
        <f t="shared" si="12"/>
        <v>0</v>
      </c>
    </row>
    <row r="65" spans="1:17" x14ac:dyDescent="0.2">
      <c r="A65" s="7">
        <f t="shared" si="14"/>
        <v>42503</v>
      </c>
      <c r="B65" s="22">
        <f t="shared" si="16"/>
        <v>36</v>
      </c>
      <c r="C65" s="22">
        <f t="shared" si="17"/>
        <v>18</v>
      </c>
      <c r="D65" s="8">
        <f t="shared" si="18"/>
        <v>18</v>
      </c>
      <c r="E65" s="14">
        <f t="shared" si="9"/>
        <v>0.85000000000000053</v>
      </c>
      <c r="F65" s="22">
        <f t="shared" si="10"/>
        <v>0.4</v>
      </c>
      <c r="G65" s="22">
        <f t="shared" si="19"/>
        <v>7.2</v>
      </c>
      <c r="H65" s="22">
        <f t="shared" si="20"/>
        <v>28.8</v>
      </c>
      <c r="I65" s="9">
        <f t="shared" si="13"/>
        <v>24.632361419222995</v>
      </c>
      <c r="J65" s="9">
        <f t="shared" si="1"/>
        <v>0.61410753881694391</v>
      </c>
      <c r="K65" s="14">
        <v>6.9</v>
      </c>
      <c r="L65" s="35">
        <f t="shared" si="15"/>
        <v>4.2373420178369132</v>
      </c>
      <c r="M65" s="15">
        <f t="shared" si="21"/>
        <v>11.367638580777005</v>
      </c>
      <c r="N65" s="10">
        <f t="shared" si="22"/>
        <v>96.624927936604593</v>
      </c>
      <c r="O65" s="11">
        <v>0</v>
      </c>
      <c r="P65" s="8" t="str">
        <f t="shared" si="23"/>
        <v>YES</v>
      </c>
      <c r="Q65" s="9">
        <f t="shared" si="12"/>
        <v>0</v>
      </c>
    </row>
    <row r="66" spans="1:17" x14ac:dyDescent="0.2">
      <c r="A66" s="7">
        <f t="shared" si="14"/>
        <v>42504</v>
      </c>
      <c r="B66" s="22">
        <f t="shared" ref="B66:B89" si="24">B65</f>
        <v>36</v>
      </c>
      <c r="C66" s="22">
        <f t="shared" ref="C66:C89" si="25">C65</f>
        <v>18</v>
      </c>
      <c r="D66" s="8">
        <f t="shared" si="18"/>
        <v>18</v>
      </c>
      <c r="E66" s="14">
        <f t="shared" si="9"/>
        <v>0.86000000000000054</v>
      </c>
      <c r="F66" s="22">
        <f t="shared" si="10"/>
        <v>0.4</v>
      </c>
      <c r="G66" s="22">
        <f t="shared" si="19"/>
        <v>7.2</v>
      </c>
      <c r="H66" s="22">
        <f t="shared" si="20"/>
        <v>28.8</v>
      </c>
      <c r="I66" s="9">
        <f t="shared" si="13"/>
        <v>24.139647231102423</v>
      </c>
      <c r="J66" s="9">
        <f t="shared" si="1"/>
        <v>0.56848585473170576</v>
      </c>
      <c r="K66" s="14">
        <v>5.5</v>
      </c>
      <c r="L66" s="35">
        <f t="shared" si="15"/>
        <v>3.1266722010243817</v>
      </c>
      <c r="M66" s="15">
        <f t="shared" si="21"/>
        <v>11.860352768897577</v>
      </c>
      <c r="N66" s="10">
        <f t="shared" si="22"/>
        <v>101.99903381251923</v>
      </c>
      <c r="O66" s="11">
        <v>0</v>
      </c>
      <c r="P66" s="8" t="str">
        <f t="shared" si="23"/>
        <v>YES</v>
      </c>
      <c r="Q66" s="9">
        <f t="shared" si="12"/>
        <v>0</v>
      </c>
    </row>
    <row r="67" spans="1:17" x14ac:dyDescent="0.2">
      <c r="A67" s="7">
        <f t="shared" si="14"/>
        <v>42505</v>
      </c>
      <c r="B67" s="22">
        <f t="shared" si="24"/>
        <v>36</v>
      </c>
      <c r="C67" s="22">
        <f t="shared" si="25"/>
        <v>18</v>
      </c>
      <c r="D67" s="8">
        <f t="shared" si="18"/>
        <v>18</v>
      </c>
      <c r="E67" s="14">
        <f t="shared" si="9"/>
        <v>0.87000000000000055</v>
      </c>
      <c r="F67" s="22">
        <f t="shared" si="10"/>
        <v>0.4</v>
      </c>
      <c r="G67" s="22">
        <f t="shared" si="19"/>
        <v>7.2</v>
      </c>
      <c r="H67" s="22">
        <f t="shared" si="20"/>
        <v>28.8</v>
      </c>
      <c r="I67" s="9">
        <f t="shared" si="13"/>
        <v>23.780259621789277</v>
      </c>
      <c r="J67" s="9">
        <f t="shared" si="1"/>
        <v>0.53520922423974782</v>
      </c>
      <c r="K67" s="14">
        <v>6.9</v>
      </c>
      <c r="L67" s="35">
        <f t="shared" si="15"/>
        <v>3.6929436472542601</v>
      </c>
      <c r="M67" s="15">
        <f t="shared" si="21"/>
        <v>12.219740378210723</v>
      </c>
      <c r="N67" s="10">
        <f t="shared" si="22"/>
        <v>106.31174129043336</v>
      </c>
      <c r="O67" s="11">
        <v>0</v>
      </c>
      <c r="P67" s="8" t="str">
        <f t="shared" si="23"/>
        <v>YES</v>
      </c>
      <c r="Q67" s="9">
        <f t="shared" si="12"/>
        <v>0</v>
      </c>
    </row>
    <row r="68" spans="1:17" x14ac:dyDescent="0.2">
      <c r="A68" s="7">
        <f t="shared" si="14"/>
        <v>42506</v>
      </c>
      <c r="B68" s="22">
        <f t="shared" si="24"/>
        <v>36</v>
      </c>
      <c r="C68" s="22">
        <f t="shared" si="25"/>
        <v>18</v>
      </c>
      <c r="D68" s="8">
        <f t="shared" si="18"/>
        <v>18</v>
      </c>
      <c r="E68" s="14">
        <f t="shared" si="9"/>
        <v>0.88000000000000056</v>
      </c>
      <c r="F68" s="22">
        <f t="shared" si="10"/>
        <v>0.4</v>
      </c>
      <c r="G68" s="22">
        <f t="shared" si="19"/>
        <v>7.2</v>
      </c>
      <c r="H68" s="22">
        <f t="shared" si="20"/>
        <v>28.8</v>
      </c>
      <c r="I68" s="9">
        <f t="shared" si="13"/>
        <v>23.360606934601293</v>
      </c>
      <c r="J68" s="9">
        <f t="shared" si="1"/>
        <v>0.49635249394456415</v>
      </c>
      <c r="K68" s="14">
        <v>6.8</v>
      </c>
      <c r="L68" s="35">
        <f t="shared" si="15"/>
        <v>3.3751969588230364</v>
      </c>
      <c r="M68" s="15">
        <f t="shared" si="21"/>
        <v>12.639393065398707</v>
      </c>
      <c r="N68" s="10">
        <f t="shared" si="22"/>
        <v>111.2266589755087</v>
      </c>
      <c r="O68" s="11">
        <v>0</v>
      </c>
      <c r="P68" s="8" t="str">
        <f t="shared" si="23"/>
        <v>YES</v>
      </c>
      <c r="Q68" s="9">
        <f t="shared" si="12"/>
        <v>0</v>
      </c>
    </row>
    <row r="69" spans="1:17" x14ac:dyDescent="0.2">
      <c r="A69" s="7">
        <f t="shared" si="14"/>
        <v>42507</v>
      </c>
      <c r="B69" s="22">
        <f t="shared" si="24"/>
        <v>36</v>
      </c>
      <c r="C69" s="22">
        <f t="shared" si="25"/>
        <v>18</v>
      </c>
      <c r="D69" s="8">
        <f t="shared" si="18"/>
        <v>18</v>
      </c>
      <c r="E69" s="14">
        <f t="shared" si="9"/>
        <v>0.89000000000000057</v>
      </c>
      <c r="F69" s="22">
        <f t="shared" si="10"/>
        <v>0.4</v>
      </c>
      <c r="G69" s="22">
        <f t="shared" si="19"/>
        <v>7.2</v>
      </c>
      <c r="H69" s="22">
        <f t="shared" si="20"/>
        <v>28.8</v>
      </c>
      <c r="I69" s="9">
        <f t="shared" si="13"/>
        <v>22.981371321250389</v>
      </c>
      <c r="J69" s="9">
        <f t="shared" ref="J69:J89" si="26">IF(I69&gt;H69,1,(1-(H69-I69)/(H69-C69)))</f>
        <v>0.46123808530096189</v>
      </c>
      <c r="K69" s="14">
        <v>5.5</v>
      </c>
      <c r="L69" s="35">
        <f t="shared" si="15"/>
        <v>2.5368094691552905</v>
      </c>
      <c r="M69" s="15">
        <f t="shared" si="21"/>
        <v>13.018628678749611</v>
      </c>
      <c r="N69" s="10">
        <f t="shared" si="22"/>
        <v>115.86579524087161</v>
      </c>
      <c r="O69" s="11">
        <v>0</v>
      </c>
      <c r="P69" s="8" t="str">
        <f t="shared" si="23"/>
        <v>YES</v>
      </c>
      <c r="Q69" s="9">
        <f t="shared" si="12"/>
        <v>0</v>
      </c>
    </row>
    <row r="70" spans="1:17" x14ac:dyDescent="0.2">
      <c r="A70" s="7">
        <f t="shared" si="14"/>
        <v>42508</v>
      </c>
      <c r="B70" s="22">
        <f t="shared" si="24"/>
        <v>36</v>
      </c>
      <c r="C70" s="22">
        <f t="shared" si="25"/>
        <v>18</v>
      </c>
      <c r="D70" s="8">
        <f t="shared" si="18"/>
        <v>18</v>
      </c>
      <c r="E70" s="14">
        <f t="shared" si="9"/>
        <v>0.90000000000000058</v>
      </c>
      <c r="F70" s="22">
        <f t="shared" si="10"/>
        <v>0.4</v>
      </c>
      <c r="G70" s="22">
        <f t="shared" si="19"/>
        <v>7.2</v>
      </c>
      <c r="H70" s="22">
        <f t="shared" si="20"/>
        <v>28.8</v>
      </c>
      <c r="I70" s="9">
        <f t="shared" si="13"/>
        <v>25.477281380233133</v>
      </c>
      <c r="J70" s="9">
        <f t="shared" si="26"/>
        <v>0.6923408685401049</v>
      </c>
      <c r="K70" s="14">
        <v>6.4</v>
      </c>
      <c r="L70" s="35">
        <f t="shared" si="15"/>
        <v>4.4309815586566712</v>
      </c>
      <c r="M70" s="15">
        <f t="shared" si="21"/>
        <v>10.522718619766867</v>
      </c>
      <c r="N70" s="10">
        <f t="shared" si="22"/>
        <v>94.704467577901852</v>
      </c>
      <c r="O70" s="11">
        <v>25</v>
      </c>
      <c r="P70" s="8" t="str">
        <f t="shared" si="23"/>
        <v>YES</v>
      </c>
      <c r="Q70" s="9">
        <f t="shared" si="12"/>
        <v>0</v>
      </c>
    </row>
    <row r="71" spans="1:17" x14ac:dyDescent="0.2">
      <c r="A71" s="7">
        <f t="shared" si="14"/>
        <v>42509</v>
      </c>
      <c r="B71" s="22">
        <f t="shared" si="24"/>
        <v>36</v>
      </c>
      <c r="C71" s="22">
        <f t="shared" si="25"/>
        <v>18</v>
      </c>
      <c r="D71" s="8">
        <f t="shared" si="18"/>
        <v>18</v>
      </c>
      <c r="E71" s="14">
        <f>E70+0.01</f>
        <v>0.91000000000000059</v>
      </c>
      <c r="F71" s="22">
        <f t="shared" ref="F71:F89" si="27">F70</f>
        <v>0.4</v>
      </c>
      <c r="G71" s="22">
        <f t="shared" si="19"/>
        <v>7.2</v>
      </c>
      <c r="H71" s="22">
        <f t="shared" si="20"/>
        <v>28.8</v>
      </c>
      <c r="I71" s="9">
        <f t="shared" ref="I71:I89" si="28">IF((I70-(L70*100/(E71*1000))+O71*100/(E71*1000))&gt;B70,B69,(I70-(L70*100/(E71*1000))+O71*100/(E71*1000)))</f>
        <v>24.990360329831301</v>
      </c>
      <c r="J71" s="9">
        <f t="shared" si="26"/>
        <v>0.64725558609549072</v>
      </c>
      <c r="K71" s="14">
        <v>7.3</v>
      </c>
      <c r="L71" s="35">
        <f t="shared" si="15"/>
        <v>4.724965778497082</v>
      </c>
      <c r="M71" s="15">
        <f t="shared" si="21"/>
        <v>11.009639670168699</v>
      </c>
      <c r="N71" s="10">
        <f t="shared" si="22"/>
        <v>100.18772099853523</v>
      </c>
      <c r="O71" s="11">
        <v>0</v>
      </c>
      <c r="P71" s="8" t="str">
        <f t="shared" si="23"/>
        <v>YES</v>
      </c>
      <c r="Q71" s="9">
        <f t="shared" ref="Q71:Q89" si="29">IF((I70-(L70*100/(E71*1000))+O71*100/(E71*1000))&gt;B70,(I70-(L70*100/(E71*1000))+O71*100/(E71*1000))-B71,0)</f>
        <v>0</v>
      </c>
    </row>
    <row r="72" spans="1:17" x14ac:dyDescent="0.2">
      <c r="A72" s="7">
        <f t="shared" si="14"/>
        <v>42510</v>
      </c>
      <c r="B72" s="22">
        <f t="shared" si="24"/>
        <v>36</v>
      </c>
      <c r="C72" s="22">
        <f t="shared" si="25"/>
        <v>18</v>
      </c>
      <c r="D72" s="8">
        <f t="shared" si="18"/>
        <v>18</v>
      </c>
      <c r="E72" s="14">
        <f>E71+0.01</f>
        <v>0.9200000000000006</v>
      </c>
      <c r="F72" s="22">
        <f t="shared" si="27"/>
        <v>0.4</v>
      </c>
      <c r="G72" s="22">
        <f t="shared" si="19"/>
        <v>7.2</v>
      </c>
      <c r="H72" s="22">
        <f t="shared" si="20"/>
        <v>28.8</v>
      </c>
      <c r="I72" s="9">
        <f t="shared" si="28"/>
        <v>24.476777093038141</v>
      </c>
      <c r="J72" s="9">
        <f t="shared" si="26"/>
        <v>0.59970158268871665</v>
      </c>
      <c r="K72" s="14">
        <v>6.1</v>
      </c>
      <c r="L72" s="35">
        <f t="shared" si="15"/>
        <v>3.6581796544011715</v>
      </c>
      <c r="M72" s="15">
        <f t="shared" si="21"/>
        <v>11.523222906961859</v>
      </c>
      <c r="N72" s="10">
        <f t="shared" si="22"/>
        <v>106.01365074404917</v>
      </c>
      <c r="O72" s="11">
        <v>0</v>
      </c>
      <c r="P72" s="8" t="str">
        <f t="shared" si="23"/>
        <v>YES</v>
      </c>
      <c r="Q72" s="9">
        <f t="shared" si="29"/>
        <v>0</v>
      </c>
    </row>
    <row r="73" spans="1:17" x14ac:dyDescent="0.2">
      <c r="A73" s="7">
        <f t="shared" si="14"/>
        <v>42511</v>
      </c>
      <c r="B73" s="22">
        <f t="shared" si="24"/>
        <v>36</v>
      </c>
      <c r="C73" s="22">
        <f t="shared" si="25"/>
        <v>18</v>
      </c>
      <c r="D73" s="8">
        <f t="shared" si="18"/>
        <v>18</v>
      </c>
      <c r="E73" s="14">
        <f>E72+0.01</f>
        <v>0.9300000000000006</v>
      </c>
      <c r="F73" s="22">
        <f t="shared" si="27"/>
        <v>0.4</v>
      </c>
      <c r="G73" s="22">
        <f t="shared" si="19"/>
        <v>7.2</v>
      </c>
      <c r="H73" s="22">
        <f t="shared" si="20"/>
        <v>28.8</v>
      </c>
      <c r="I73" s="9">
        <f t="shared" si="28"/>
        <v>24.083424442027262</v>
      </c>
      <c r="J73" s="9">
        <f t="shared" si="26"/>
        <v>0.56328004092845019</v>
      </c>
      <c r="K73" s="14">
        <v>5.0999999999999996</v>
      </c>
      <c r="L73" s="35">
        <f t="shared" si="15"/>
        <v>2.8727282087350958</v>
      </c>
      <c r="M73" s="15">
        <f t="shared" si="21"/>
        <v>11.916575557972738</v>
      </c>
      <c r="N73" s="10">
        <f t="shared" si="22"/>
        <v>110.82415268914653</v>
      </c>
      <c r="O73" s="11">
        <v>0</v>
      </c>
      <c r="P73" s="8" t="str">
        <f t="shared" si="23"/>
        <v>YES</v>
      </c>
      <c r="Q73" s="9">
        <f t="shared" si="29"/>
        <v>0</v>
      </c>
    </row>
    <row r="74" spans="1:17" x14ac:dyDescent="0.2">
      <c r="A74" s="7">
        <f t="shared" si="14"/>
        <v>42512</v>
      </c>
      <c r="B74" s="22">
        <f t="shared" si="24"/>
        <v>36</v>
      </c>
      <c r="C74" s="22">
        <f t="shared" si="25"/>
        <v>18</v>
      </c>
      <c r="D74" s="8">
        <f t="shared" si="18"/>
        <v>18</v>
      </c>
      <c r="E74" s="14">
        <f>E73+0.01</f>
        <v>0.94000000000000061</v>
      </c>
      <c r="F74" s="22">
        <f t="shared" si="27"/>
        <v>0.4</v>
      </c>
      <c r="G74" s="22">
        <f t="shared" si="19"/>
        <v>7.2</v>
      </c>
      <c r="H74" s="22">
        <f t="shared" si="20"/>
        <v>28.8</v>
      </c>
      <c r="I74" s="9">
        <f t="shared" si="28"/>
        <v>23.777815058119273</v>
      </c>
      <c r="J74" s="9">
        <f t="shared" si="26"/>
        <v>0.53498287575178449</v>
      </c>
      <c r="K74" s="14">
        <v>6.2</v>
      </c>
      <c r="L74" s="35">
        <f t="shared" si="15"/>
        <v>3.3168938296610642</v>
      </c>
      <c r="M74" s="15">
        <f t="shared" si="21"/>
        <v>12.222184941880727</v>
      </c>
      <c r="N74" s="10">
        <f t="shared" si="22"/>
        <v>114.8885384536789</v>
      </c>
      <c r="O74" s="11">
        <v>0</v>
      </c>
      <c r="P74" s="8" t="str">
        <f t="shared" si="23"/>
        <v>YES</v>
      </c>
      <c r="Q74" s="9">
        <f t="shared" si="29"/>
        <v>0</v>
      </c>
    </row>
    <row r="75" spans="1:17" x14ac:dyDescent="0.2">
      <c r="A75" s="7">
        <f t="shared" si="14"/>
        <v>42513</v>
      </c>
      <c r="B75" s="22">
        <f t="shared" si="24"/>
        <v>36</v>
      </c>
      <c r="C75" s="22">
        <f t="shared" si="25"/>
        <v>18</v>
      </c>
      <c r="D75" s="8">
        <f t="shared" si="18"/>
        <v>18</v>
      </c>
      <c r="E75" s="14">
        <f>E74+0.01</f>
        <v>0.95000000000000062</v>
      </c>
      <c r="F75" s="22">
        <f t="shared" si="27"/>
        <v>0.4</v>
      </c>
      <c r="G75" s="22">
        <f t="shared" si="19"/>
        <v>7.2</v>
      </c>
      <c r="H75" s="22">
        <f t="shared" si="20"/>
        <v>28.8</v>
      </c>
      <c r="I75" s="9">
        <f t="shared" si="28"/>
        <v>23.428668339207583</v>
      </c>
      <c r="J75" s="9">
        <f t="shared" si="26"/>
        <v>0.50265447585255396</v>
      </c>
      <c r="K75" s="14">
        <v>6</v>
      </c>
      <c r="L75" s="35">
        <f t="shared" si="15"/>
        <v>3.0159268551153238</v>
      </c>
      <c r="M75" s="15">
        <f t="shared" si="21"/>
        <v>12.571331660792417</v>
      </c>
      <c r="N75" s="10">
        <f t="shared" si="22"/>
        <v>119.42765077752804</v>
      </c>
      <c r="O75" s="11">
        <v>0</v>
      </c>
      <c r="P75" s="8" t="str">
        <f t="shared" si="23"/>
        <v>YES</v>
      </c>
      <c r="Q75" s="9">
        <f t="shared" si="29"/>
        <v>0</v>
      </c>
    </row>
    <row r="76" spans="1:17" x14ac:dyDescent="0.2">
      <c r="A76" s="7">
        <f t="shared" si="14"/>
        <v>42514</v>
      </c>
      <c r="B76" s="22">
        <f t="shared" si="24"/>
        <v>36</v>
      </c>
      <c r="C76" s="22">
        <f t="shared" si="25"/>
        <v>18</v>
      </c>
      <c r="D76" s="8">
        <f t="shared" si="18"/>
        <v>18</v>
      </c>
      <c r="E76" s="14">
        <f t="shared" ref="E76:E89" si="30">E75-0.01</f>
        <v>0.94000000000000061</v>
      </c>
      <c r="F76" s="22">
        <f t="shared" si="27"/>
        <v>0.4</v>
      </c>
      <c r="G76" s="22">
        <f t="shared" si="19"/>
        <v>7.2</v>
      </c>
      <c r="H76" s="22">
        <f t="shared" si="20"/>
        <v>28.8</v>
      </c>
      <c r="I76" s="9">
        <f t="shared" si="28"/>
        <v>23.107825056748506</v>
      </c>
      <c r="J76" s="9">
        <f t="shared" si="26"/>
        <v>0.47294676451375051</v>
      </c>
      <c r="K76" s="14">
        <v>6.5</v>
      </c>
      <c r="L76" s="35">
        <f t="shared" si="15"/>
        <v>3.0741539693393785</v>
      </c>
      <c r="M76" s="15">
        <f t="shared" si="21"/>
        <v>12.892174943251494</v>
      </c>
      <c r="N76" s="10">
        <f t="shared" si="22"/>
        <v>121.18644446656413</v>
      </c>
      <c r="O76" s="11">
        <v>0</v>
      </c>
      <c r="P76" s="8" t="str">
        <f t="shared" si="23"/>
        <v>YES</v>
      </c>
      <c r="Q76" s="9">
        <f t="shared" si="29"/>
        <v>0</v>
      </c>
    </row>
    <row r="77" spans="1:17" x14ac:dyDescent="0.2">
      <c r="A77" s="7">
        <f t="shared" si="14"/>
        <v>42515</v>
      </c>
      <c r="B77" s="22">
        <f t="shared" si="24"/>
        <v>36</v>
      </c>
      <c r="C77" s="22">
        <f t="shared" si="25"/>
        <v>18</v>
      </c>
      <c r="D77" s="8">
        <f t="shared" si="18"/>
        <v>18</v>
      </c>
      <c r="E77" s="14">
        <f t="shared" si="30"/>
        <v>0.9300000000000006</v>
      </c>
      <c r="F77" s="22">
        <f t="shared" si="27"/>
        <v>0.4</v>
      </c>
      <c r="G77" s="22">
        <f t="shared" si="19"/>
        <v>7.2</v>
      </c>
      <c r="H77" s="22">
        <f t="shared" si="20"/>
        <v>28.8</v>
      </c>
      <c r="I77" s="9">
        <f t="shared" si="28"/>
        <v>25.465442909507711</v>
      </c>
      <c r="J77" s="9">
        <f t="shared" si="26"/>
        <v>0.69124471384330655</v>
      </c>
      <c r="K77" s="14">
        <v>6.7</v>
      </c>
      <c r="L77" s="35">
        <f t="shared" si="15"/>
        <v>4.6313395827501536</v>
      </c>
      <c r="M77" s="15">
        <f t="shared" si="21"/>
        <v>10.534557090492289</v>
      </c>
      <c r="N77" s="10">
        <f t="shared" si="22"/>
        <v>97.97138094157836</v>
      </c>
      <c r="O77" s="11">
        <v>25</v>
      </c>
      <c r="P77" s="8" t="str">
        <f t="shared" si="23"/>
        <v>YES</v>
      </c>
      <c r="Q77" s="9">
        <f t="shared" si="29"/>
        <v>0</v>
      </c>
    </row>
    <row r="78" spans="1:17" x14ac:dyDescent="0.2">
      <c r="A78" s="7">
        <f t="shared" si="14"/>
        <v>42516</v>
      </c>
      <c r="B78" s="22">
        <f t="shared" si="24"/>
        <v>36</v>
      </c>
      <c r="C78" s="22">
        <f t="shared" si="25"/>
        <v>18</v>
      </c>
      <c r="D78" s="8">
        <f t="shared" si="18"/>
        <v>18</v>
      </c>
      <c r="E78" s="14">
        <f t="shared" si="30"/>
        <v>0.9200000000000006</v>
      </c>
      <c r="F78" s="22">
        <f t="shared" si="27"/>
        <v>0.4</v>
      </c>
      <c r="G78" s="22">
        <f t="shared" si="19"/>
        <v>7.2</v>
      </c>
      <c r="H78" s="22">
        <f t="shared" si="20"/>
        <v>28.8</v>
      </c>
      <c r="I78" s="9">
        <f t="shared" si="28"/>
        <v>24.962036433121824</v>
      </c>
      <c r="J78" s="9">
        <f t="shared" si="26"/>
        <v>0.64463300306683546</v>
      </c>
      <c r="K78" s="14">
        <v>5.7</v>
      </c>
      <c r="L78" s="35">
        <f t="shared" si="15"/>
        <v>3.6744081174809624</v>
      </c>
      <c r="M78" s="15">
        <f t="shared" si="21"/>
        <v>11.037963566878176</v>
      </c>
      <c r="N78" s="10">
        <f t="shared" si="22"/>
        <v>101.54926481527927</v>
      </c>
      <c r="O78" s="11">
        <v>0</v>
      </c>
      <c r="P78" s="8" t="str">
        <f t="shared" si="23"/>
        <v>YES</v>
      </c>
      <c r="Q78" s="9">
        <f t="shared" si="29"/>
        <v>0</v>
      </c>
    </row>
    <row r="79" spans="1:17" x14ac:dyDescent="0.2">
      <c r="A79" s="7">
        <f t="shared" si="14"/>
        <v>42517</v>
      </c>
      <c r="B79" s="22">
        <f t="shared" si="24"/>
        <v>36</v>
      </c>
      <c r="C79" s="22">
        <f t="shared" si="25"/>
        <v>18</v>
      </c>
      <c r="D79" s="8">
        <f t="shared" si="18"/>
        <v>18</v>
      </c>
      <c r="E79" s="14">
        <f t="shared" si="30"/>
        <v>0.91000000000000059</v>
      </c>
      <c r="F79" s="22">
        <f t="shared" si="27"/>
        <v>0.4</v>
      </c>
      <c r="G79" s="22">
        <f t="shared" si="19"/>
        <v>7.2</v>
      </c>
      <c r="H79" s="22">
        <f t="shared" si="20"/>
        <v>28.8</v>
      </c>
      <c r="I79" s="9">
        <f t="shared" si="28"/>
        <v>24.558255321310728</v>
      </c>
      <c r="J79" s="9">
        <f t="shared" si="26"/>
        <v>0.60724586308432671</v>
      </c>
      <c r="K79" s="14">
        <v>5.2</v>
      </c>
      <c r="L79" s="35">
        <f t="shared" si="15"/>
        <v>3.1576784880384992</v>
      </c>
      <c r="M79" s="15">
        <f t="shared" si="21"/>
        <v>11.441744678689272</v>
      </c>
      <c r="N79" s="10">
        <f t="shared" si="22"/>
        <v>104.11987657607244</v>
      </c>
      <c r="O79" s="11">
        <v>0</v>
      </c>
      <c r="P79" s="8" t="str">
        <f t="shared" si="23"/>
        <v>YES</v>
      </c>
      <c r="Q79" s="9">
        <f t="shared" si="29"/>
        <v>0</v>
      </c>
    </row>
    <row r="80" spans="1:17" x14ac:dyDescent="0.2">
      <c r="A80" s="7">
        <f t="shared" si="14"/>
        <v>42518</v>
      </c>
      <c r="B80" s="22">
        <f t="shared" si="24"/>
        <v>36</v>
      </c>
      <c r="C80" s="22">
        <f t="shared" si="25"/>
        <v>18</v>
      </c>
      <c r="D80" s="8">
        <f t="shared" si="18"/>
        <v>18</v>
      </c>
      <c r="E80" s="14">
        <f t="shared" si="30"/>
        <v>0.90000000000000058</v>
      </c>
      <c r="F80" s="22">
        <f t="shared" si="27"/>
        <v>0.4</v>
      </c>
      <c r="G80" s="22">
        <f t="shared" si="19"/>
        <v>7.2</v>
      </c>
      <c r="H80" s="22">
        <f t="shared" si="20"/>
        <v>28.8</v>
      </c>
      <c r="I80" s="9">
        <f t="shared" si="28"/>
        <v>24.207402155973117</v>
      </c>
      <c r="J80" s="9">
        <f t="shared" si="26"/>
        <v>0.57475945888639968</v>
      </c>
      <c r="K80" s="14">
        <v>5.6</v>
      </c>
      <c r="L80" s="35">
        <f t="shared" si="15"/>
        <v>3.2186529697638382</v>
      </c>
      <c r="M80" s="15">
        <f t="shared" si="21"/>
        <v>11.792597844026883</v>
      </c>
      <c r="N80" s="10">
        <f t="shared" si="22"/>
        <v>106.13338059624202</v>
      </c>
      <c r="O80" s="11">
        <v>0</v>
      </c>
      <c r="P80" s="8" t="str">
        <f t="shared" si="23"/>
        <v>YES</v>
      </c>
      <c r="Q80" s="9">
        <f t="shared" si="29"/>
        <v>0</v>
      </c>
    </row>
    <row r="81" spans="1:17" x14ac:dyDescent="0.2">
      <c r="A81" s="7">
        <f t="shared" ref="A81:A89" si="31">A80+1</f>
        <v>42519</v>
      </c>
      <c r="B81" s="22">
        <f t="shared" si="24"/>
        <v>36</v>
      </c>
      <c r="C81" s="22">
        <f t="shared" si="25"/>
        <v>18</v>
      </c>
      <c r="D81" s="8">
        <f t="shared" si="18"/>
        <v>18</v>
      </c>
      <c r="E81" s="14">
        <f t="shared" si="30"/>
        <v>0.89000000000000057</v>
      </c>
      <c r="F81" s="22">
        <f t="shared" si="27"/>
        <v>0.4</v>
      </c>
      <c r="G81" s="22">
        <f t="shared" si="19"/>
        <v>7.2</v>
      </c>
      <c r="H81" s="22">
        <f t="shared" si="20"/>
        <v>28.8</v>
      </c>
      <c r="I81" s="9">
        <f t="shared" si="28"/>
        <v>23.845755754876055</v>
      </c>
      <c r="J81" s="9">
        <f t="shared" si="26"/>
        <v>0.54127368100704221</v>
      </c>
      <c r="K81" s="14">
        <v>6</v>
      </c>
      <c r="L81" s="35">
        <f t="shared" si="15"/>
        <v>3.2476420860422532</v>
      </c>
      <c r="M81" s="15">
        <f t="shared" si="21"/>
        <v>12.154244245123945</v>
      </c>
      <c r="N81" s="10">
        <f t="shared" si="22"/>
        <v>108.17277378160318</v>
      </c>
      <c r="O81" s="11">
        <v>0</v>
      </c>
      <c r="P81" s="8" t="str">
        <f t="shared" si="23"/>
        <v>YES</v>
      </c>
      <c r="Q81" s="9">
        <f t="shared" si="29"/>
        <v>0</v>
      </c>
    </row>
    <row r="82" spans="1:17" x14ac:dyDescent="0.2">
      <c r="A82" s="7">
        <f t="shared" si="31"/>
        <v>42520</v>
      </c>
      <c r="B82" s="22">
        <f t="shared" si="24"/>
        <v>36</v>
      </c>
      <c r="C82" s="22">
        <f t="shared" si="25"/>
        <v>18</v>
      </c>
      <c r="D82" s="8">
        <f t="shared" si="18"/>
        <v>18</v>
      </c>
      <c r="E82" s="14">
        <f t="shared" si="30"/>
        <v>0.88000000000000056</v>
      </c>
      <c r="F82" s="22">
        <f t="shared" si="27"/>
        <v>0.4</v>
      </c>
      <c r="G82" s="22">
        <f t="shared" si="19"/>
        <v>7.2</v>
      </c>
      <c r="H82" s="22">
        <f t="shared" si="20"/>
        <v>28.8</v>
      </c>
      <c r="I82" s="9">
        <f t="shared" si="28"/>
        <v>23.476705517825799</v>
      </c>
      <c r="J82" s="9">
        <f t="shared" si="26"/>
        <v>0.507102362761648</v>
      </c>
      <c r="K82" s="14">
        <v>6</v>
      </c>
      <c r="L82" s="35">
        <f t="shared" si="15"/>
        <v>3.042614176569888</v>
      </c>
      <c r="M82" s="15">
        <f t="shared" si="21"/>
        <v>12.523294482174201</v>
      </c>
      <c r="N82" s="10">
        <f t="shared" si="22"/>
        <v>110.20499144313304</v>
      </c>
      <c r="O82" s="11">
        <v>0</v>
      </c>
      <c r="P82" s="8" t="str">
        <f t="shared" si="23"/>
        <v>YES</v>
      </c>
      <c r="Q82" s="9">
        <f t="shared" si="29"/>
        <v>0</v>
      </c>
    </row>
    <row r="83" spans="1:17" x14ac:dyDescent="0.2">
      <c r="A83" s="7">
        <f t="shared" si="31"/>
        <v>42521</v>
      </c>
      <c r="B83" s="22">
        <f t="shared" si="24"/>
        <v>36</v>
      </c>
      <c r="C83" s="22">
        <f t="shared" si="25"/>
        <v>18</v>
      </c>
      <c r="D83" s="8">
        <f t="shared" si="18"/>
        <v>18</v>
      </c>
      <c r="E83" s="14">
        <f t="shared" si="30"/>
        <v>0.87000000000000055</v>
      </c>
      <c r="F83" s="22">
        <f t="shared" si="27"/>
        <v>0.4</v>
      </c>
      <c r="G83" s="22">
        <f t="shared" si="19"/>
        <v>7.2</v>
      </c>
      <c r="H83" s="22">
        <f t="shared" si="20"/>
        <v>28.8</v>
      </c>
      <c r="I83" s="9">
        <f t="shared" si="28"/>
        <v>23.126979750403972</v>
      </c>
      <c r="J83" s="9">
        <f t="shared" si="26"/>
        <v>0.47472034725962697</v>
      </c>
      <c r="K83" s="14">
        <v>6.1</v>
      </c>
      <c r="L83" s="35">
        <f t="shared" si="15"/>
        <v>2.8957941182837246</v>
      </c>
      <c r="M83" s="15">
        <f t="shared" si="21"/>
        <v>12.873020249596028</v>
      </c>
      <c r="N83" s="10">
        <f t="shared" si="22"/>
        <v>111.99527617148553</v>
      </c>
      <c r="O83" s="11">
        <v>0</v>
      </c>
      <c r="P83" s="8" t="str">
        <f t="shared" si="23"/>
        <v>YES</v>
      </c>
      <c r="Q83" s="9">
        <f t="shared" si="29"/>
        <v>0</v>
      </c>
    </row>
    <row r="84" spans="1:17" x14ac:dyDescent="0.2">
      <c r="A84" s="7">
        <f t="shared" si="31"/>
        <v>42522</v>
      </c>
      <c r="B84" s="22">
        <f t="shared" si="24"/>
        <v>36</v>
      </c>
      <c r="C84" s="22">
        <f t="shared" si="25"/>
        <v>18</v>
      </c>
      <c r="D84" s="8">
        <f t="shared" si="18"/>
        <v>18</v>
      </c>
      <c r="E84" s="14">
        <f t="shared" si="30"/>
        <v>0.86000000000000054</v>
      </c>
      <c r="F84" s="22">
        <f t="shared" si="27"/>
        <v>0.4</v>
      </c>
      <c r="G84" s="22">
        <f t="shared" si="19"/>
        <v>7.2</v>
      </c>
      <c r="H84" s="22">
        <f t="shared" si="20"/>
        <v>28.8</v>
      </c>
      <c r="I84" s="9">
        <f t="shared" si="28"/>
        <v>25.697236248277953</v>
      </c>
      <c r="J84" s="9">
        <f t="shared" si="26"/>
        <v>0.71270706002573636</v>
      </c>
      <c r="K84" s="14">
        <v>5.9</v>
      </c>
      <c r="L84" s="35">
        <f t="shared" si="15"/>
        <v>4.2049716541518452</v>
      </c>
      <c r="M84" s="15">
        <f t="shared" si="21"/>
        <v>10.302763751722047</v>
      </c>
      <c r="N84" s="10">
        <f t="shared" si="22"/>
        <v>88.603768264809659</v>
      </c>
      <c r="O84" s="11">
        <v>25</v>
      </c>
      <c r="P84" s="8" t="str">
        <f t="shared" si="23"/>
        <v>YES</v>
      </c>
      <c r="Q84" s="9">
        <f t="shared" si="29"/>
        <v>0</v>
      </c>
    </row>
    <row r="85" spans="1:17" x14ac:dyDescent="0.2">
      <c r="A85" s="7">
        <f t="shared" si="31"/>
        <v>42523</v>
      </c>
      <c r="B85" s="22">
        <f t="shared" si="24"/>
        <v>36</v>
      </c>
      <c r="C85" s="22">
        <f t="shared" si="25"/>
        <v>18</v>
      </c>
      <c r="D85" s="8">
        <f t="shared" si="18"/>
        <v>18</v>
      </c>
      <c r="E85" s="14">
        <f t="shared" si="30"/>
        <v>0.85000000000000053</v>
      </c>
      <c r="F85" s="22">
        <f t="shared" si="27"/>
        <v>0.4</v>
      </c>
      <c r="G85" s="22">
        <f t="shared" si="19"/>
        <v>7.2</v>
      </c>
      <c r="H85" s="22">
        <f t="shared" si="20"/>
        <v>28.8</v>
      </c>
      <c r="I85" s="9">
        <f t="shared" si="28"/>
        <v>25.202533700730676</v>
      </c>
      <c r="J85" s="9">
        <f t="shared" si="26"/>
        <v>0.66690126858617371</v>
      </c>
      <c r="K85" s="14">
        <v>6.5</v>
      </c>
      <c r="L85" s="35">
        <f t="shared" si="15"/>
        <v>4.3348582458101292</v>
      </c>
      <c r="M85" s="15">
        <f t="shared" si="21"/>
        <v>10.797466299269324</v>
      </c>
      <c r="N85" s="10">
        <f t="shared" si="22"/>
        <v>91.778463543789314</v>
      </c>
      <c r="O85" s="11">
        <v>0</v>
      </c>
      <c r="P85" s="8" t="str">
        <f t="shared" si="23"/>
        <v>YES</v>
      </c>
      <c r="Q85" s="9">
        <f t="shared" si="29"/>
        <v>0</v>
      </c>
    </row>
    <row r="86" spans="1:17" x14ac:dyDescent="0.2">
      <c r="A86" s="7">
        <f t="shared" si="31"/>
        <v>42524</v>
      </c>
      <c r="B86" s="22">
        <f t="shared" si="24"/>
        <v>36</v>
      </c>
      <c r="C86" s="22">
        <f t="shared" si="25"/>
        <v>18</v>
      </c>
      <c r="D86" s="8">
        <f t="shared" si="18"/>
        <v>18</v>
      </c>
      <c r="E86" s="14">
        <f t="shared" si="30"/>
        <v>0.84000000000000052</v>
      </c>
      <c r="F86" s="22">
        <f t="shared" si="27"/>
        <v>0.4</v>
      </c>
      <c r="G86" s="22">
        <f t="shared" si="19"/>
        <v>7.2</v>
      </c>
      <c r="H86" s="22">
        <f t="shared" si="20"/>
        <v>28.8</v>
      </c>
      <c r="I86" s="9">
        <f t="shared" si="28"/>
        <v>24.686479147658041</v>
      </c>
      <c r="J86" s="9">
        <f t="shared" si="26"/>
        <v>0.61911843959796675</v>
      </c>
      <c r="K86" s="14">
        <v>6.8</v>
      </c>
      <c r="L86" s="35">
        <f t="shared" si="15"/>
        <v>4.2100053892661737</v>
      </c>
      <c r="M86" s="15">
        <f t="shared" si="21"/>
        <v>11.313520852341959</v>
      </c>
      <c r="N86" s="10">
        <f t="shared" si="22"/>
        <v>95.033575159672509</v>
      </c>
      <c r="O86" s="11">
        <v>0</v>
      </c>
      <c r="P86" s="8" t="str">
        <f t="shared" si="23"/>
        <v>YES</v>
      </c>
      <c r="Q86" s="9">
        <f t="shared" si="29"/>
        <v>0</v>
      </c>
    </row>
    <row r="87" spans="1:17" x14ac:dyDescent="0.2">
      <c r="A87" s="7">
        <f t="shared" si="31"/>
        <v>42525</v>
      </c>
      <c r="B87" s="22">
        <f t="shared" si="24"/>
        <v>36</v>
      </c>
      <c r="C87" s="22">
        <f t="shared" si="25"/>
        <v>18</v>
      </c>
      <c r="D87" s="8">
        <f t="shared" si="18"/>
        <v>18</v>
      </c>
      <c r="E87" s="14">
        <f t="shared" si="30"/>
        <v>0.83000000000000052</v>
      </c>
      <c r="F87" s="22">
        <f t="shared" si="27"/>
        <v>0.4</v>
      </c>
      <c r="G87" s="22">
        <f t="shared" si="19"/>
        <v>7.2</v>
      </c>
      <c r="H87" s="22">
        <f t="shared" si="20"/>
        <v>28.8</v>
      </c>
      <c r="I87" s="9">
        <f t="shared" si="28"/>
        <v>24.179249582686214</v>
      </c>
      <c r="J87" s="9">
        <f t="shared" si="26"/>
        <v>0.57215273913761244</v>
      </c>
      <c r="K87" s="14">
        <v>6.5</v>
      </c>
      <c r="L87" s="35">
        <f t="shared" si="15"/>
        <v>3.7189928043944809</v>
      </c>
      <c r="M87" s="15">
        <f t="shared" si="21"/>
        <v>11.820750417313786</v>
      </c>
      <c r="N87" s="10">
        <f t="shared" si="22"/>
        <v>98.112228463704483</v>
      </c>
      <c r="O87" s="11">
        <v>0</v>
      </c>
      <c r="P87" s="8" t="str">
        <f t="shared" si="23"/>
        <v>YES</v>
      </c>
      <c r="Q87" s="9">
        <f t="shared" si="29"/>
        <v>0</v>
      </c>
    </row>
    <row r="88" spans="1:17" x14ac:dyDescent="0.2">
      <c r="A88" s="7">
        <f t="shared" si="31"/>
        <v>42526</v>
      </c>
      <c r="B88" s="22">
        <f t="shared" si="24"/>
        <v>36</v>
      </c>
      <c r="C88" s="22">
        <f t="shared" si="25"/>
        <v>18</v>
      </c>
      <c r="D88" s="8">
        <f t="shared" si="18"/>
        <v>18</v>
      </c>
      <c r="E88" s="14">
        <f t="shared" si="30"/>
        <v>0.82000000000000051</v>
      </c>
      <c r="F88" s="22">
        <f t="shared" si="27"/>
        <v>0.4</v>
      </c>
      <c r="G88" s="22">
        <f t="shared" si="19"/>
        <v>7.2</v>
      </c>
      <c r="H88" s="22">
        <f t="shared" si="20"/>
        <v>28.8</v>
      </c>
      <c r="I88" s="9">
        <f t="shared" si="28"/>
        <v>23.725713874833229</v>
      </c>
      <c r="J88" s="9">
        <f t="shared" si="26"/>
        <v>0.53015869211418787</v>
      </c>
      <c r="K88" s="14">
        <v>6.4</v>
      </c>
      <c r="L88" s="35">
        <f t="shared" si="15"/>
        <v>3.3930156295308027</v>
      </c>
      <c r="M88" s="15">
        <f t="shared" si="21"/>
        <v>12.274286125166771</v>
      </c>
      <c r="N88" s="10">
        <f t="shared" si="22"/>
        <v>100.64914622636759</v>
      </c>
      <c r="O88" s="11">
        <v>0</v>
      </c>
      <c r="P88" s="8" t="str">
        <f t="shared" si="23"/>
        <v>YES</v>
      </c>
      <c r="Q88" s="9">
        <f t="shared" si="29"/>
        <v>0</v>
      </c>
    </row>
    <row r="89" spans="1:17" x14ac:dyDescent="0.2">
      <c r="A89" s="7">
        <f t="shared" si="31"/>
        <v>42527</v>
      </c>
      <c r="B89" s="22">
        <f t="shared" si="24"/>
        <v>36</v>
      </c>
      <c r="C89" s="22">
        <f t="shared" si="25"/>
        <v>18</v>
      </c>
      <c r="D89" s="8">
        <f t="shared" si="18"/>
        <v>18</v>
      </c>
      <c r="E89" s="14">
        <f t="shared" si="30"/>
        <v>0.8100000000000005</v>
      </c>
      <c r="F89" s="22">
        <f t="shared" si="27"/>
        <v>0.4</v>
      </c>
      <c r="G89" s="22">
        <f t="shared" si="19"/>
        <v>7.2</v>
      </c>
      <c r="H89" s="22">
        <f t="shared" si="20"/>
        <v>28.8</v>
      </c>
      <c r="I89" s="9">
        <f t="shared" si="28"/>
        <v>23.306823056372636</v>
      </c>
      <c r="J89" s="9">
        <f t="shared" si="26"/>
        <v>0.49137250521968845</v>
      </c>
      <c r="K89" s="14">
        <v>6.3</v>
      </c>
      <c r="L89" s="35">
        <f t="shared" si="15"/>
        <v>3.0956467828840371</v>
      </c>
      <c r="M89" s="15">
        <f t="shared" si="21"/>
        <v>12.693176943627364</v>
      </c>
      <c r="N89" s="10">
        <f t="shared" si="22"/>
        <v>102.8147332433817</v>
      </c>
      <c r="O89" s="11">
        <v>0</v>
      </c>
      <c r="P89" s="8" t="str">
        <f t="shared" si="23"/>
        <v>YES</v>
      </c>
      <c r="Q89" s="9">
        <f t="shared" si="29"/>
        <v>0</v>
      </c>
    </row>
  </sheetData>
  <pageMargins left="0.7" right="0.7" top="0.75" bottom="0.75" header="0.3" footer="0.3"/>
  <pageSetup orientation="portrait" horizontalDpi="4294967293" verticalDpi="42949672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9"/>
  <sheetViews>
    <sheetView zoomScale="125" zoomScaleNormal="125" workbookViewId="0">
      <selection activeCell="M13" sqref="M13"/>
    </sheetView>
  </sheetViews>
  <sheetFormatPr baseColWidth="10" defaultColWidth="8.83203125" defaultRowHeight="15" x14ac:dyDescent="0.2"/>
  <cols>
    <col min="1" max="1" width="12.83203125" customWidth="1"/>
    <col min="8" max="8" width="9.1640625" style="33" customWidth="1"/>
  </cols>
  <sheetData>
    <row r="1" spans="1:8" s="2" customFormat="1" ht="16" x14ac:dyDescent="0.2">
      <c r="B1" s="8"/>
      <c r="C1" s="12" t="s">
        <v>16</v>
      </c>
      <c r="D1" s="12"/>
      <c r="E1" s="11"/>
      <c r="F1" s="8"/>
      <c r="G1" s="11" t="s">
        <v>16</v>
      </c>
      <c r="H1" s="15"/>
    </row>
    <row r="2" spans="1:8" s="1" customFormat="1" ht="48" x14ac:dyDescent="0.2">
      <c r="A2" s="5" t="s">
        <v>13</v>
      </c>
      <c r="B2" s="13" t="s">
        <v>36</v>
      </c>
      <c r="C2" s="13" t="s">
        <v>34</v>
      </c>
      <c r="D2" s="13" t="s">
        <v>44</v>
      </c>
      <c r="E2" s="13" t="s">
        <v>43</v>
      </c>
      <c r="F2" s="13" t="s">
        <v>35</v>
      </c>
      <c r="G2" s="13" t="s">
        <v>39</v>
      </c>
      <c r="H2" s="32" t="s">
        <v>41</v>
      </c>
    </row>
    <row r="3" spans="1:8" s="2" customFormat="1" x14ac:dyDescent="0.2">
      <c r="A3" s="6"/>
      <c r="B3" s="8"/>
      <c r="C3" s="8"/>
      <c r="D3" s="8"/>
      <c r="E3" s="8"/>
      <c r="F3" s="8"/>
      <c r="G3" s="8"/>
      <c r="H3" s="15"/>
    </row>
    <row r="4" spans="1:8" s="1" customFormat="1" ht="48" x14ac:dyDescent="0.2">
      <c r="A4" s="6"/>
      <c r="B4" s="13" t="s">
        <v>12</v>
      </c>
      <c r="C4" s="13" t="s">
        <v>37</v>
      </c>
      <c r="D4" s="13" t="s">
        <v>21</v>
      </c>
      <c r="E4" s="13" t="s">
        <v>21</v>
      </c>
      <c r="F4" s="13" t="s">
        <v>38</v>
      </c>
      <c r="G4" s="13" t="s">
        <v>40</v>
      </c>
      <c r="H4" s="32" t="s">
        <v>42</v>
      </c>
    </row>
    <row r="5" spans="1:8" s="2" customFormat="1" x14ac:dyDescent="0.2">
      <c r="A5" s="36">
        <f>'Soil Moisture Worksheet'!A5</f>
        <v>42443</v>
      </c>
      <c r="B5" s="10">
        <f>'Soil Moisture Worksheet'!O5</f>
        <v>0</v>
      </c>
      <c r="C5" s="11">
        <v>5</v>
      </c>
      <c r="D5" s="11">
        <v>50</v>
      </c>
      <c r="E5" s="11">
        <v>90</v>
      </c>
      <c r="F5" s="10">
        <f>((B5/25.4/12)*C5*43560*7.48/(E5/100))*D5/100</f>
        <v>0</v>
      </c>
      <c r="G5" s="11">
        <v>500</v>
      </c>
      <c r="H5" s="15">
        <f t="shared" ref="H5:H13" si="0">F5/(G5*60)</f>
        <v>0</v>
      </c>
    </row>
    <row r="6" spans="1:8" s="2" customFormat="1" x14ac:dyDescent="0.2">
      <c r="A6" s="7">
        <f>A5+1</f>
        <v>42444</v>
      </c>
      <c r="B6" s="10">
        <f>'Soil Moisture Worksheet'!O6</f>
        <v>0</v>
      </c>
      <c r="C6" s="8">
        <f>C5</f>
        <v>5</v>
      </c>
      <c r="D6" s="8">
        <f>D5</f>
        <v>50</v>
      </c>
      <c r="E6" s="8">
        <f>E5</f>
        <v>90</v>
      </c>
      <c r="F6" s="10">
        <f t="shared" ref="F6:F33" si="1">((B6/25.4/12)*C6*43560*7.48/(E6/100))*D6/100</f>
        <v>0</v>
      </c>
      <c r="G6" s="8">
        <f>G5</f>
        <v>500</v>
      </c>
      <c r="H6" s="15">
        <f t="shared" si="0"/>
        <v>0</v>
      </c>
    </row>
    <row r="7" spans="1:8" s="2" customFormat="1" x14ac:dyDescent="0.2">
      <c r="A7" s="7">
        <f t="shared" ref="A7:A70" si="2">A6+1</f>
        <v>42445</v>
      </c>
      <c r="B7" s="10">
        <f>'Soil Moisture Worksheet'!O7</f>
        <v>25</v>
      </c>
      <c r="C7" s="8">
        <f t="shared" ref="C7:C70" si="3">C6</f>
        <v>5</v>
      </c>
      <c r="D7" s="8">
        <f t="shared" ref="D7:D70" si="4">D6</f>
        <v>50</v>
      </c>
      <c r="E7" s="8">
        <f t="shared" ref="E7:E70" si="5">E6</f>
        <v>90</v>
      </c>
      <c r="F7" s="10">
        <f t="shared" si="1"/>
        <v>74235.56430446195</v>
      </c>
      <c r="G7" s="8">
        <f t="shared" ref="G7:G70" si="6">G6</f>
        <v>500</v>
      </c>
      <c r="H7" s="15">
        <f t="shared" si="0"/>
        <v>2.4745188101487319</v>
      </c>
    </row>
    <row r="8" spans="1:8" s="2" customFormat="1" x14ac:dyDescent="0.2">
      <c r="A8" s="7">
        <f t="shared" si="2"/>
        <v>42446</v>
      </c>
      <c r="B8" s="10">
        <f>'Soil Moisture Worksheet'!O8</f>
        <v>0</v>
      </c>
      <c r="C8" s="8">
        <f t="shared" si="3"/>
        <v>5</v>
      </c>
      <c r="D8" s="8">
        <f t="shared" si="4"/>
        <v>50</v>
      </c>
      <c r="E8" s="8">
        <f t="shared" si="5"/>
        <v>90</v>
      </c>
      <c r="F8" s="10">
        <f t="shared" si="1"/>
        <v>0</v>
      </c>
      <c r="G8" s="8">
        <f t="shared" si="6"/>
        <v>500</v>
      </c>
      <c r="H8" s="15">
        <f t="shared" si="0"/>
        <v>0</v>
      </c>
    </row>
    <row r="9" spans="1:8" s="2" customFormat="1" x14ac:dyDescent="0.2">
      <c r="A9" s="7">
        <f t="shared" si="2"/>
        <v>42447</v>
      </c>
      <c r="B9" s="10">
        <f>'Soil Moisture Worksheet'!O9</f>
        <v>0</v>
      </c>
      <c r="C9" s="8">
        <f t="shared" si="3"/>
        <v>5</v>
      </c>
      <c r="D9" s="8">
        <f t="shared" si="4"/>
        <v>50</v>
      </c>
      <c r="E9" s="8">
        <f t="shared" si="5"/>
        <v>90</v>
      </c>
      <c r="F9" s="10">
        <f t="shared" si="1"/>
        <v>0</v>
      </c>
      <c r="G9" s="8">
        <f t="shared" si="6"/>
        <v>500</v>
      </c>
      <c r="H9" s="15">
        <f t="shared" si="0"/>
        <v>0</v>
      </c>
    </row>
    <row r="10" spans="1:8" s="2" customFormat="1" x14ac:dyDescent="0.2">
      <c r="A10" s="7">
        <f>A9+1</f>
        <v>42448</v>
      </c>
      <c r="B10" s="10">
        <f>'Soil Moisture Worksheet'!O10</f>
        <v>0</v>
      </c>
      <c r="C10" s="8">
        <f t="shared" si="3"/>
        <v>5</v>
      </c>
      <c r="D10" s="8">
        <f t="shared" si="4"/>
        <v>50</v>
      </c>
      <c r="E10" s="8">
        <f t="shared" si="5"/>
        <v>90</v>
      </c>
      <c r="F10" s="10">
        <f t="shared" si="1"/>
        <v>0</v>
      </c>
      <c r="G10" s="8">
        <f t="shared" si="6"/>
        <v>500</v>
      </c>
      <c r="H10" s="15">
        <f t="shared" si="0"/>
        <v>0</v>
      </c>
    </row>
    <row r="11" spans="1:8" s="2" customFormat="1" x14ac:dyDescent="0.2">
      <c r="A11" s="7">
        <f t="shared" si="2"/>
        <v>42449</v>
      </c>
      <c r="B11" s="10">
        <f>'Soil Moisture Worksheet'!O11</f>
        <v>0</v>
      </c>
      <c r="C11" s="8">
        <f t="shared" si="3"/>
        <v>5</v>
      </c>
      <c r="D11" s="8">
        <f t="shared" si="4"/>
        <v>50</v>
      </c>
      <c r="E11" s="8">
        <f t="shared" si="5"/>
        <v>90</v>
      </c>
      <c r="F11" s="10">
        <f t="shared" si="1"/>
        <v>0</v>
      </c>
      <c r="G11" s="8">
        <f t="shared" si="6"/>
        <v>500</v>
      </c>
      <c r="H11" s="15">
        <f t="shared" si="0"/>
        <v>0</v>
      </c>
    </row>
    <row r="12" spans="1:8" s="2" customFormat="1" x14ac:dyDescent="0.2">
      <c r="A12" s="7">
        <f t="shared" si="2"/>
        <v>42450</v>
      </c>
      <c r="B12" s="10">
        <f>'Soil Moisture Worksheet'!O12</f>
        <v>0</v>
      </c>
      <c r="C12" s="8">
        <f t="shared" si="3"/>
        <v>5</v>
      </c>
      <c r="D12" s="8">
        <f t="shared" si="4"/>
        <v>50</v>
      </c>
      <c r="E12" s="8">
        <f t="shared" si="5"/>
        <v>90</v>
      </c>
      <c r="F12" s="10">
        <f t="shared" si="1"/>
        <v>0</v>
      </c>
      <c r="G12" s="8">
        <f t="shared" si="6"/>
        <v>500</v>
      </c>
      <c r="H12" s="15">
        <f t="shared" si="0"/>
        <v>0</v>
      </c>
    </row>
    <row r="13" spans="1:8" s="2" customFormat="1" x14ac:dyDescent="0.2">
      <c r="A13" s="7">
        <f t="shared" si="2"/>
        <v>42451</v>
      </c>
      <c r="B13" s="10">
        <f>'Soil Moisture Worksheet'!O13</f>
        <v>0</v>
      </c>
      <c r="C13" s="8">
        <f t="shared" si="3"/>
        <v>5</v>
      </c>
      <c r="D13" s="8">
        <f t="shared" si="4"/>
        <v>50</v>
      </c>
      <c r="E13" s="8">
        <f t="shared" si="5"/>
        <v>90</v>
      </c>
      <c r="F13" s="10">
        <f t="shared" si="1"/>
        <v>0</v>
      </c>
      <c r="G13" s="8">
        <f t="shared" si="6"/>
        <v>500</v>
      </c>
      <c r="H13" s="15">
        <f t="shared" si="0"/>
        <v>0</v>
      </c>
    </row>
    <row r="14" spans="1:8" s="2" customFormat="1" x14ac:dyDescent="0.2">
      <c r="A14" s="7">
        <f t="shared" si="2"/>
        <v>42452</v>
      </c>
      <c r="B14" s="10">
        <f>'Soil Moisture Worksheet'!O14</f>
        <v>25</v>
      </c>
      <c r="C14" s="8">
        <f t="shared" si="3"/>
        <v>5</v>
      </c>
      <c r="D14" s="8">
        <f t="shared" si="4"/>
        <v>50</v>
      </c>
      <c r="E14" s="8">
        <f t="shared" si="5"/>
        <v>90</v>
      </c>
      <c r="F14" s="10">
        <f t="shared" si="1"/>
        <v>74235.56430446195</v>
      </c>
      <c r="G14" s="8">
        <f t="shared" si="6"/>
        <v>500</v>
      </c>
      <c r="H14" s="15">
        <f t="shared" ref="H14:H33" si="7">F14/(G14*60)</f>
        <v>2.4745188101487319</v>
      </c>
    </row>
    <row r="15" spans="1:8" s="2" customFormat="1" x14ac:dyDescent="0.2">
      <c r="A15" s="7">
        <f t="shared" si="2"/>
        <v>42453</v>
      </c>
      <c r="B15" s="10">
        <f>'Soil Moisture Worksheet'!O15</f>
        <v>0</v>
      </c>
      <c r="C15" s="8">
        <f t="shared" si="3"/>
        <v>5</v>
      </c>
      <c r="D15" s="8">
        <f t="shared" si="4"/>
        <v>50</v>
      </c>
      <c r="E15" s="8">
        <f t="shared" si="5"/>
        <v>90</v>
      </c>
      <c r="F15" s="10">
        <f t="shared" si="1"/>
        <v>0</v>
      </c>
      <c r="G15" s="8">
        <f t="shared" si="6"/>
        <v>500</v>
      </c>
      <c r="H15" s="15">
        <f t="shared" si="7"/>
        <v>0</v>
      </c>
    </row>
    <row r="16" spans="1:8" s="2" customFormat="1" x14ac:dyDescent="0.2">
      <c r="A16" s="7">
        <f t="shared" si="2"/>
        <v>42454</v>
      </c>
      <c r="B16" s="10">
        <f>'Soil Moisture Worksheet'!O16</f>
        <v>0</v>
      </c>
      <c r="C16" s="8">
        <f t="shared" si="3"/>
        <v>5</v>
      </c>
      <c r="D16" s="8">
        <f t="shared" si="4"/>
        <v>50</v>
      </c>
      <c r="E16" s="8">
        <f t="shared" si="5"/>
        <v>90</v>
      </c>
      <c r="F16" s="10">
        <f t="shared" si="1"/>
        <v>0</v>
      </c>
      <c r="G16" s="8">
        <f t="shared" si="6"/>
        <v>500</v>
      </c>
      <c r="H16" s="15">
        <f t="shared" si="7"/>
        <v>0</v>
      </c>
    </row>
    <row r="17" spans="1:8" s="2" customFormat="1" x14ac:dyDescent="0.2">
      <c r="A17" s="7">
        <f t="shared" si="2"/>
        <v>42455</v>
      </c>
      <c r="B17" s="10">
        <f>'Soil Moisture Worksheet'!O17</f>
        <v>0</v>
      </c>
      <c r="C17" s="8">
        <f t="shared" si="3"/>
        <v>5</v>
      </c>
      <c r="D17" s="8">
        <f t="shared" si="4"/>
        <v>50</v>
      </c>
      <c r="E17" s="8">
        <f t="shared" si="5"/>
        <v>90</v>
      </c>
      <c r="F17" s="10">
        <f t="shared" si="1"/>
        <v>0</v>
      </c>
      <c r="G17" s="8">
        <f t="shared" si="6"/>
        <v>500</v>
      </c>
      <c r="H17" s="15">
        <f t="shared" si="7"/>
        <v>0</v>
      </c>
    </row>
    <row r="18" spans="1:8" s="2" customFormat="1" x14ac:dyDescent="0.2">
      <c r="A18" s="7">
        <f t="shared" si="2"/>
        <v>42456</v>
      </c>
      <c r="B18" s="10">
        <f>'Soil Moisture Worksheet'!O18</f>
        <v>0</v>
      </c>
      <c r="C18" s="8">
        <f t="shared" si="3"/>
        <v>5</v>
      </c>
      <c r="D18" s="8">
        <f t="shared" si="4"/>
        <v>50</v>
      </c>
      <c r="E18" s="8">
        <f t="shared" si="5"/>
        <v>90</v>
      </c>
      <c r="F18" s="10">
        <f t="shared" si="1"/>
        <v>0</v>
      </c>
      <c r="G18" s="8">
        <f t="shared" si="6"/>
        <v>500</v>
      </c>
      <c r="H18" s="15">
        <f t="shared" si="7"/>
        <v>0</v>
      </c>
    </row>
    <row r="19" spans="1:8" s="2" customFormat="1" x14ac:dyDescent="0.2">
      <c r="A19" s="7">
        <f t="shared" si="2"/>
        <v>42457</v>
      </c>
      <c r="B19" s="10">
        <f>'Soil Moisture Worksheet'!O19</f>
        <v>0</v>
      </c>
      <c r="C19" s="8">
        <f t="shared" si="3"/>
        <v>5</v>
      </c>
      <c r="D19" s="8">
        <f t="shared" si="4"/>
        <v>50</v>
      </c>
      <c r="E19" s="8">
        <f t="shared" si="5"/>
        <v>90</v>
      </c>
      <c r="F19" s="10">
        <f t="shared" si="1"/>
        <v>0</v>
      </c>
      <c r="G19" s="8">
        <f t="shared" si="6"/>
        <v>500</v>
      </c>
      <c r="H19" s="15">
        <f t="shared" si="7"/>
        <v>0</v>
      </c>
    </row>
    <row r="20" spans="1:8" s="2" customFormat="1" x14ac:dyDescent="0.2">
      <c r="A20" s="7">
        <f t="shared" si="2"/>
        <v>42458</v>
      </c>
      <c r="B20" s="10">
        <f>'Soil Moisture Worksheet'!O20</f>
        <v>0</v>
      </c>
      <c r="C20" s="8">
        <f t="shared" si="3"/>
        <v>5</v>
      </c>
      <c r="D20" s="8">
        <f t="shared" si="4"/>
        <v>50</v>
      </c>
      <c r="E20" s="8">
        <f t="shared" si="5"/>
        <v>90</v>
      </c>
      <c r="F20" s="10">
        <f t="shared" si="1"/>
        <v>0</v>
      </c>
      <c r="G20" s="8">
        <f t="shared" si="6"/>
        <v>500</v>
      </c>
      <c r="H20" s="15">
        <f t="shared" si="7"/>
        <v>0</v>
      </c>
    </row>
    <row r="21" spans="1:8" s="2" customFormat="1" x14ac:dyDescent="0.2">
      <c r="A21" s="7">
        <f t="shared" si="2"/>
        <v>42459</v>
      </c>
      <c r="B21" s="10">
        <f>'Soil Moisture Worksheet'!O21</f>
        <v>25</v>
      </c>
      <c r="C21" s="8">
        <f t="shared" si="3"/>
        <v>5</v>
      </c>
      <c r="D21" s="8">
        <f t="shared" si="4"/>
        <v>50</v>
      </c>
      <c r="E21" s="8">
        <f t="shared" si="5"/>
        <v>90</v>
      </c>
      <c r="F21" s="10">
        <f t="shared" si="1"/>
        <v>74235.56430446195</v>
      </c>
      <c r="G21" s="8">
        <f t="shared" si="6"/>
        <v>500</v>
      </c>
      <c r="H21" s="15">
        <f t="shared" si="7"/>
        <v>2.4745188101487319</v>
      </c>
    </row>
    <row r="22" spans="1:8" s="2" customFormat="1" x14ac:dyDescent="0.2">
      <c r="A22" s="7">
        <f t="shared" si="2"/>
        <v>42460</v>
      </c>
      <c r="B22" s="10">
        <f>'Soil Moisture Worksheet'!O22</f>
        <v>0</v>
      </c>
      <c r="C22" s="8">
        <f t="shared" si="3"/>
        <v>5</v>
      </c>
      <c r="D22" s="8">
        <f t="shared" si="4"/>
        <v>50</v>
      </c>
      <c r="E22" s="8">
        <f t="shared" si="5"/>
        <v>90</v>
      </c>
      <c r="F22" s="10">
        <f t="shared" si="1"/>
        <v>0</v>
      </c>
      <c r="G22" s="8">
        <f t="shared" si="6"/>
        <v>500</v>
      </c>
      <c r="H22" s="15">
        <f t="shared" si="7"/>
        <v>0</v>
      </c>
    </row>
    <row r="23" spans="1:8" s="2" customFormat="1" x14ac:dyDescent="0.2">
      <c r="A23" s="7">
        <f t="shared" si="2"/>
        <v>42461</v>
      </c>
      <c r="B23" s="10">
        <f>'Soil Moisture Worksheet'!O23</f>
        <v>0</v>
      </c>
      <c r="C23" s="8">
        <f t="shared" si="3"/>
        <v>5</v>
      </c>
      <c r="D23" s="8">
        <f t="shared" si="4"/>
        <v>50</v>
      </c>
      <c r="E23" s="8">
        <f t="shared" si="5"/>
        <v>90</v>
      </c>
      <c r="F23" s="10">
        <f t="shared" si="1"/>
        <v>0</v>
      </c>
      <c r="G23" s="8">
        <f t="shared" si="6"/>
        <v>500</v>
      </c>
      <c r="H23" s="15">
        <f t="shared" si="7"/>
        <v>0</v>
      </c>
    </row>
    <row r="24" spans="1:8" s="2" customFormat="1" x14ac:dyDescent="0.2">
      <c r="A24" s="7">
        <f t="shared" si="2"/>
        <v>42462</v>
      </c>
      <c r="B24" s="10">
        <f>'Soil Moisture Worksheet'!O24</f>
        <v>0</v>
      </c>
      <c r="C24" s="8">
        <f t="shared" si="3"/>
        <v>5</v>
      </c>
      <c r="D24" s="8">
        <f t="shared" si="4"/>
        <v>50</v>
      </c>
      <c r="E24" s="8">
        <f t="shared" si="5"/>
        <v>90</v>
      </c>
      <c r="F24" s="10">
        <f t="shared" si="1"/>
        <v>0</v>
      </c>
      <c r="G24" s="8">
        <f t="shared" si="6"/>
        <v>500</v>
      </c>
      <c r="H24" s="15">
        <f t="shared" si="7"/>
        <v>0</v>
      </c>
    </row>
    <row r="25" spans="1:8" s="2" customFormat="1" x14ac:dyDescent="0.2">
      <c r="A25" s="7">
        <f t="shared" si="2"/>
        <v>42463</v>
      </c>
      <c r="B25" s="10">
        <f>'Soil Moisture Worksheet'!O25</f>
        <v>0</v>
      </c>
      <c r="C25" s="8">
        <f t="shared" si="3"/>
        <v>5</v>
      </c>
      <c r="D25" s="8">
        <f t="shared" si="4"/>
        <v>50</v>
      </c>
      <c r="E25" s="8">
        <f t="shared" si="5"/>
        <v>90</v>
      </c>
      <c r="F25" s="10">
        <f t="shared" si="1"/>
        <v>0</v>
      </c>
      <c r="G25" s="8">
        <f t="shared" si="6"/>
        <v>500</v>
      </c>
      <c r="H25" s="15">
        <f t="shared" si="7"/>
        <v>0</v>
      </c>
    </row>
    <row r="26" spans="1:8" s="2" customFormat="1" x14ac:dyDescent="0.2">
      <c r="A26" s="7">
        <f t="shared" si="2"/>
        <v>42464</v>
      </c>
      <c r="B26" s="10">
        <f>'Soil Moisture Worksheet'!O26</f>
        <v>0</v>
      </c>
      <c r="C26" s="8">
        <f t="shared" si="3"/>
        <v>5</v>
      </c>
      <c r="D26" s="8">
        <f t="shared" si="4"/>
        <v>50</v>
      </c>
      <c r="E26" s="8">
        <f t="shared" si="5"/>
        <v>90</v>
      </c>
      <c r="F26" s="10">
        <f t="shared" si="1"/>
        <v>0</v>
      </c>
      <c r="G26" s="8">
        <f t="shared" si="6"/>
        <v>500</v>
      </c>
      <c r="H26" s="15">
        <f t="shared" si="7"/>
        <v>0</v>
      </c>
    </row>
    <row r="27" spans="1:8" s="2" customFormat="1" x14ac:dyDescent="0.2">
      <c r="A27" s="7">
        <f t="shared" si="2"/>
        <v>42465</v>
      </c>
      <c r="B27" s="10">
        <f>'Soil Moisture Worksheet'!O27</f>
        <v>0</v>
      </c>
      <c r="C27" s="8">
        <f t="shared" si="3"/>
        <v>5</v>
      </c>
      <c r="D27" s="8">
        <f t="shared" si="4"/>
        <v>50</v>
      </c>
      <c r="E27" s="8">
        <f t="shared" si="5"/>
        <v>90</v>
      </c>
      <c r="F27" s="10">
        <f t="shared" si="1"/>
        <v>0</v>
      </c>
      <c r="G27" s="8">
        <f t="shared" si="6"/>
        <v>500</v>
      </c>
      <c r="H27" s="15">
        <f t="shared" si="7"/>
        <v>0</v>
      </c>
    </row>
    <row r="28" spans="1:8" s="2" customFormat="1" x14ac:dyDescent="0.2">
      <c r="A28" s="7">
        <f t="shared" si="2"/>
        <v>42466</v>
      </c>
      <c r="B28" s="10">
        <f>'Soil Moisture Worksheet'!O28</f>
        <v>25</v>
      </c>
      <c r="C28" s="8">
        <f t="shared" si="3"/>
        <v>5</v>
      </c>
      <c r="D28" s="8">
        <f t="shared" si="4"/>
        <v>50</v>
      </c>
      <c r="E28" s="8">
        <f t="shared" si="5"/>
        <v>90</v>
      </c>
      <c r="F28" s="10">
        <f t="shared" si="1"/>
        <v>74235.56430446195</v>
      </c>
      <c r="G28" s="8">
        <f t="shared" si="6"/>
        <v>500</v>
      </c>
      <c r="H28" s="15">
        <f t="shared" si="7"/>
        <v>2.4745188101487319</v>
      </c>
    </row>
    <row r="29" spans="1:8" s="2" customFormat="1" x14ac:dyDescent="0.2">
      <c r="A29" s="7">
        <f t="shared" si="2"/>
        <v>42467</v>
      </c>
      <c r="B29" s="10">
        <f>'Soil Moisture Worksheet'!O29</f>
        <v>0</v>
      </c>
      <c r="C29" s="8">
        <f t="shared" si="3"/>
        <v>5</v>
      </c>
      <c r="D29" s="8">
        <f t="shared" si="4"/>
        <v>50</v>
      </c>
      <c r="E29" s="8">
        <f t="shared" si="5"/>
        <v>90</v>
      </c>
      <c r="F29" s="10">
        <f t="shared" si="1"/>
        <v>0</v>
      </c>
      <c r="G29" s="8">
        <f t="shared" si="6"/>
        <v>500</v>
      </c>
      <c r="H29" s="15">
        <f t="shared" si="7"/>
        <v>0</v>
      </c>
    </row>
    <row r="30" spans="1:8" s="2" customFormat="1" x14ac:dyDescent="0.2">
      <c r="A30" s="7">
        <f t="shared" si="2"/>
        <v>42468</v>
      </c>
      <c r="B30" s="10">
        <f>'Soil Moisture Worksheet'!O30</f>
        <v>0</v>
      </c>
      <c r="C30" s="8">
        <f t="shared" si="3"/>
        <v>5</v>
      </c>
      <c r="D30" s="8">
        <f t="shared" si="4"/>
        <v>50</v>
      </c>
      <c r="E30" s="8">
        <f t="shared" si="5"/>
        <v>90</v>
      </c>
      <c r="F30" s="10">
        <f t="shared" si="1"/>
        <v>0</v>
      </c>
      <c r="G30" s="8">
        <f t="shared" si="6"/>
        <v>500</v>
      </c>
      <c r="H30" s="15">
        <f t="shared" si="7"/>
        <v>0</v>
      </c>
    </row>
    <row r="31" spans="1:8" s="2" customFormat="1" x14ac:dyDescent="0.2">
      <c r="A31" s="7">
        <f t="shared" si="2"/>
        <v>42469</v>
      </c>
      <c r="B31" s="10">
        <f>'Soil Moisture Worksheet'!O31</f>
        <v>0</v>
      </c>
      <c r="C31" s="8">
        <f t="shared" si="3"/>
        <v>5</v>
      </c>
      <c r="D31" s="8">
        <f t="shared" si="4"/>
        <v>50</v>
      </c>
      <c r="E31" s="8">
        <f t="shared" si="5"/>
        <v>90</v>
      </c>
      <c r="F31" s="10">
        <f t="shared" si="1"/>
        <v>0</v>
      </c>
      <c r="G31" s="8">
        <f t="shared" si="6"/>
        <v>500</v>
      </c>
      <c r="H31" s="15">
        <f t="shared" si="7"/>
        <v>0</v>
      </c>
    </row>
    <row r="32" spans="1:8" s="2" customFormat="1" x14ac:dyDescent="0.2">
      <c r="A32" s="7">
        <f t="shared" si="2"/>
        <v>42470</v>
      </c>
      <c r="B32" s="10">
        <f>'Soil Moisture Worksheet'!O32</f>
        <v>0</v>
      </c>
      <c r="C32" s="8">
        <f t="shared" si="3"/>
        <v>5</v>
      </c>
      <c r="D32" s="8">
        <f t="shared" si="4"/>
        <v>50</v>
      </c>
      <c r="E32" s="8">
        <f t="shared" si="5"/>
        <v>90</v>
      </c>
      <c r="F32" s="10">
        <f t="shared" si="1"/>
        <v>0</v>
      </c>
      <c r="G32" s="8">
        <f t="shared" si="6"/>
        <v>500</v>
      </c>
      <c r="H32" s="15">
        <f t="shared" si="7"/>
        <v>0</v>
      </c>
    </row>
    <row r="33" spans="1:8" s="2" customFormat="1" x14ac:dyDescent="0.2">
      <c r="A33" s="7">
        <f t="shared" si="2"/>
        <v>42471</v>
      </c>
      <c r="B33" s="10">
        <f>'Soil Moisture Worksheet'!O33</f>
        <v>0</v>
      </c>
      <c r="C33" s="8">
        <f t="shared" si="3"/>
        <v>5</v>
      </c>
      <c r="D33" s="8">
        <f t="shared" si="4"/>
        <v>50</v>
      </c>
      <c r="E33" s="8">
        <f t="shared" si="5"/>
        <v>90</v>
      </c>
      <c r="F33" s="10">
        <f t="shared" si="1"/>
        <v>0</v>
      </c>
      <c r="G33" s="8">
        <f t="shared" si="6"/>
        <v>500</v>
      </c>
      <c r="H33" s="15">
        <f t="shared" si="7"/>
        <v>0</v>
      </c>
    </row>
    <row r="34" spans="1:8" x14ac:dyDescent="0.2">
      <c r="A34" s="7">
        <f t="shared" si="2"/>
        <v>42472</v>
      </c>
      <c r="B34" s="10">
        <f>'Soil Moisture Worksheet'!O34</f>
        <v>0</v>
      </c>
      <c r="C34" s="8">
        <f t="shared" si="3"/>
        <v>5</v>
      </c>
      <c r="D34" s="8">
        <f t="shared" si="4"/>
        <v>50</v>
      </c>
      <c r="E34" s="8">
        <f t="shared" si="5"/>
        <v>90</v>
      </c>
      <c r="F34" s="10">
        <f t="shared" ref="F34:F89" si="8">((B34/25.4/12)*C34*43560*7.48/(E34/100))*D34/100</f>
        <v>0</v>
      </c>
      <c r="G34" s="8">
        <f t="shared" si="6"/>
        <v>500</v>
      </c>
      <c r="H34" s="15">
        <f t="shared" ref="H34:H89" si="9">F34/(G34*60)</f>
        <v>0</v>
      </c>
    </row>
    <row r="35" spans="1:8" x14ac:dyDescent="0.2">
      <c r="A35" s="7">
        <f t="shared" si="2"/>
        <v>42473</v>
      </c>
      <c r="B35" s="10">
        <f>'Soil Moisture Worksheet'!O35</f>
        <v>25</v>
      </c>
      <c r="C35" s="8">
        <f t="shared" si="3"/>
        <v>5</v>
      </c>
      <c r="D35" s="8">
        <f t="shared" si="4"/>
        <v>50</v>
      </c>
      <c r="E35" s="8">
        <f t="shared" si="5"/>
        <v>90</v>
      </c>
      <c r="F35" s="10">
        <f t="shared" si="8"/>
        <v>74235.56430446195</v>
      </c>
      <c r="G35" s="8">
        <f t="shared" si="6"/>
        <v>500</v>
      </c>
      <c r="H35" s="15">
        <f t="shared" si="9"/>
        <v>2.4745188101487319</v>
      </c>
    </row>
    <row r="36" spans="1:8" x14ac:dyDescent="0.2">
      <c r="A36" s="7">
        <f t="shared" si="2"/>
        <v>42474</v>
      </c>
      <c r="B36" s="10">
        <f>'Soil Moisture Worksheet'!O36</f>
        <v>0</v>
      </c>
      <c r="C36" s="8">
        <f t="shared" si="3"/>
        <v>5</v>
      </c>
      <c r="D36" s="8">
        <f t="shared" si="4"/>
        <v>50</v>
      </c>
      <c r="E36" s="8">
        <f t="shared" si="5"/>
        <v>90</v>
      </c>
      <c r="F36" s="10">
        <f t="shared" si="8"/>
        <v>0</v>
      </c>
      <c r="G36" s="8">
        <f t="shared" si="6"/>
        <v>500</v>
      </c>
      <c r="H36" s="15">
        <f t="shared" si="9"/>
        <v>0</v>
      </c>
    </row>
    <row r="37" spans="1:8" x14ac:dyDescent="0.2">
      <c r="A37" s="7">
        <f t="shared" si="2"/>
        <v>42475</v>
      </c>
      <c r="B37" s="10">
        <f>'Soil Moisture Worksheet'!O37</f>
        <v>0</v>
      </c>
      <c r="C37" s="8">
        <f t="shared" si="3"/>
        <v>5</v>
      </c>
      <c r="D37" s="8">
        <f t="shared" si="4"/>
        <v>50</v>
      </c>
      <c r="E37" s="8">
        <f t="shared" si="5"/>
        <v>90</v>
      </c>
      <c r="F37" s="10">
        <f t="shared" si="8"/>
        <v>0</v>
      </c>
      <c r="G37" s="8">
        <f t="shared" si="6"/>
        <v>500</v>
      </c>
      <c r="H37" s="15">
        <f t="shared" si="9"/>
        <v>0</v>
      </c>
    </row>
    <row r="38" spans="1:8" x14ac:dyDescent="0.2">
      <c r="A38" s="7">
        <f t="shared" si="2"/>
        <v>42476</v>
      </c>
      <c r="B38" s="10">
        <f>'Soil Moisture Worksheet'!O38</f>
        <v>0</v>
      </c>
      <c r="C38" s="8">
        <f t="shared" si="3"/>
        <v>5</v>
      </c>
      <c r="D38" s="8">
        <f t="shared" si="4"/>
        <v>50</v>
      </c>
      <c r="E38" s="8">
        <f t="shared" si="5"/>
        <v>90</v>
      </c>
      <c r="F38" s="10">
        <f t="shared" si="8"/>
        <v>0</v>
      </c>
      <c r="G38" s="8">
        <f t="shared" si="6"/>
        <v>500</v>
      </c>
      <c r="H38" s="15">
        <f t="shared" si="9"/>
        <v>0</v>
      </c>
    </row>
    <row r="39" spans="1:8" x14ac:dyDescent="0.2">
      <c r="A39" s="7">
        <f t="shared" si="2"/>
        <v>42477</v>
      </c>
      <c r="B39" s="10">
        <f>'Soil Moisture Worksheet'!O39</f>
        <v>0</v>
      </c>
      <c r="C39" s="8">
        <f t="shared" si="3"/>
        <v>5</v>
      </c>
      <c r="D39" s="8">
        <f t="shared" si="4"/>
        <v>50</v>
      </c>
      <c r="E39" s="8">
        <f t="shared" si="5"/>
        <v>90</v>
      </c>
      <c r="F39" s="10">
        <f t="shared" si="8"/>
        <v>0</v>
      </c>
      <c r="G39" s="8">
        <f t="shared" si="6"/>
        <v>500</v>
      </c>
      <c r="H39" s="15">
        <f t="shared" si="9"/>
        <v>0</v>
      </c>
    </row>
    <row r="40" spans="1:8" x14ac:dyDescent="0.2">
      <c r="A40" s="7">
        <f t="shared" si="2"/>
        <v>42478</v>
      </c>
      <c r="B40" s="10">
        <f>'Soil Moisture Worksheet'!O40</f>
        <v>0</v>
      </c>
      <c r="C40" s="8">
        <f t="shared" si="3"/>
        <v>5</v>
      </c>
      <c r="D40" s="8">
        <f t="shared" si="4"/>
        <v>50</v>
      </c>
      <c r="E40" s="8">
        <f t="shared" si="5"/>
        <v>90</v>
      </c>
      <c r="F40" s="10">
        <f t="shared" si="8"/>
        <v>0</v>
      </c>
      <c r="G40" s="8">
        <f t="shared" si="6"/>
        <v>500</v>
      </c>
      <c r="H40" s="15">
        <f t="shared" si="9"/>
        <v>0</v>
      </c>
    </row>
    <row r="41" spans="1:8" x14ac:dyDescent="0.2">
      <c r="A41" s="7">
        <f t="shared" si="2"/>
        <v>42479</v>
      </c>
      <c r="B41" s="10">
        <f>'Soil Moisture Worksheet'!O41</f>
        <v>0</v>
      </c>
      <c r="C41" s="8">
        <f t="shared" si="3"/>
        <v>5</v>
      </c>
      <c r="D41" s="8">
        <f t="shared" si="4"/>
        <v>50</v>
      </c>
      <c r="E41" s="8">
        <f t="shared" si="5"/>
        <v>90</v>
      </c>
      <c r="F41" s="10">
        <f t="shared" si="8"/>
        <v>0</v>
      </c>
      <c r="G41" s="8">
        <f t="shared" si="6"/>
        <v>500</v>
      </c>
      <c r="H41" s="15">
        <f t="shared" si="9"/>
        <v>0</v>
      </c>
    </row>
    <row r="42" spans="1:8" x14ac:dyDescent="0.2">
      <c r="A42" s="7">
        <f t="shared" si="2"/>
        <v>42480</v>
      </c>
      <c r="B42" s="10">
        <f>'Soil Moisture Worksheet'!O42</f>
        <v>25</v>
      </c>
      <c r="C42" s="8">
        <f t="shared" si="3"/>
        <v>5</v>
      </c>
      <c r="D42" s="8">
        <f t="shared" si="4"/>
        <v>50</v>
      </c>
      <c r="E42" s="8">
        <f t="shared" si="5"/>
        <v>90</v>
      </c>
      <c r="F42" s="10">
        <f t="shared" si="8"/>
        <v>74235.56430446195</v>
      </c>
      <c r="G42" s="8">
        <f t="shared" si="6"/>
        <v>500</v>
      </c>
      <c r="H42" s="15">
        <f t="shared" si="9"/>
        <v>2.4745188101487319</v>
      </c>
    </row>
    <row r="43" spans="1:8" x14ac:dyDescent="0.2">
      <c r="A43" s="7">
        <f t="shared" si="2"/>
        <v>42481</v>
      </c>
      <c r="B43" s="10">
        <f>'Soil Moisture Worksheet'!O43</f>
        <v>0</v>
      </c>
      <c r="C43" s="8">
        <f t="shared" si="3"/>
        <v>5</v>
      </c>
      <c r="D43" s="8">
        <f t="shared" si="4"/>
        <v>50</v>
      </c>
      <c r="E43" s="8">
        <f t="shared" si="5"/>
        <v>90</v>
      </c>
      <c r="F43" s="10">
        <f t="shared" si="8"/>
        <v>0</v>
      </c>
      <c r="G43" s="8">
        <f t="shared" si="6"/>
        <v>500</v>
      </c>
      <c r="H43" s="15">
        <f t="shared" si="9"/>
        <v>0</v>
      </c>
    </row>
    <row r="44" spans="1:8" x14ac:dyDescent="0.2">
      <c r="A44" s="7">
        <f t="shared" si="2"/>
        <v>42482</v>
      </c>
      <c r="B44" s="10">
        <f>'Soil Moisture Worksheet'!O44</f>
        <v>0</v>
      </c>
      <c r="C44" s="8">
        <f t="shared" si="3"/>
        <v>5</v>
      </c>
      <c r="D44" s="8">
        <f t="shared" si="4"/>
        <v>50</v>
      </c>
      <c r="E44" s="8">
        <f t="shared" si="5"/>
        <v>90</v>
      </c>
      <c r="F44" s="10">
        <f t="shared" si="8"/>
        <v>0</v>
      </c>
      <c r="G44" s="8">
        <f t="shared" si="6"/>
        <v>500</v>
      </c>
      <c r="H44" s="15">
        <f t="shared" si="9"/>
        <v>0</v>
      </c>
    </row>
    <row r="45" spans="1:8" x14ac:dyDescent="0.2">
      <c r="A45" s="7">
        <f t="shared" si="2"/>
        <v>42483</v>
      </c>
      <c r="B45" s="10">
        <f>'Soil Moisture Worksheet'!O45</f>
        <v>0</v>
      </c>
      <c r="C45" s="8">
        <f t="shared" si="3"/>
        <v>5</v>
      </c>
      <c r="D45" s="8">
        <f t="shared" si="4"/>
        <v>50</v>
      </c>
      <c r="E45" s="8">
        <f t="shared" si="5"/>
        <v>90</v>
      </c>
      <c r="F45" s="10">
        <f t="shared" si="8"/>
        <v>0</v>
      </c>
      <c r="G45" s="8">
        <f t="shared" si="6"/>
        <v>500</v>
      </c>
      <c r="H45" s="15">
        <f t="shared" si="9"/>
        <v>0</v>
      </c>
    </row>
    <row r="46" spans="1:8" x14ac:dyDescent="0.2">
      <c r="A46" s="7">
        <f t="shared" si="2"/>
        <v>42484</v>
      </c>
      <c r="B46" s="10">
        <f>'Soil Moisture Worksheet'!O46</f>
        <v>0</v>
      </c>
      <c r="C46" s="8">
        <f t="shared" si="3"/>
        <v>5</v>
      </c>
      <c r="D46" s="8">
        <f t="shared" si="4"/>
        <v>50</v>
      </c>
      <c r="E46" s="8">
        <f t="shared" si="5"/>
        <v>90</v>
      </c>
      <c r="F46" s="10">
        <f t="shared" si="8"/>
        <v>0</v>
      </c>
      <c r="G46" s="8">
        <f t="shared" si="6"/>
        <v>500</v>
      </c>
      <c r="H46" s="15">
        <f t="shared" si="9"/>
        <v>0</v>
      </c>
    </row>
    <row r="47" spans="1:8" x14ac:dyDescent="0.2">
      <c r="A47" s="7">
        <f t="shared" si="2"/>
        <v>42485</v>
      </c>
      <c r="B47" s="10">
        <f>'Soil Moisture Worksheet'!O47</f>
        <v>0</v>
      </c>
      <c r="C47" s="8">
        <f t="shared" si="3"/>
        <v>5</v>
      </c>
      <c r="D47" s="8">
        <f t="shared" si="4"/>
        <v>50</v>
      </c>
      <c r="E47" s="8">
        <f t="shared" si="5"/>
        <v>90</v>
      </c>
      <c r="F47" s="10">
        <f t="shared" si="8"/>
        <v>0</v>
      </c>
      <c r="G47" s="8">
        <f t="shared" si="6"/>
        <v>500</v>
      </c>
      <c r="H47" s="15">
        <f t="shared" si="9"/>
        <v>0</v>
      </c>
    </row>
    <row r="48" spans="1:8" x14ac:dyDescent="0.2">
      <c r="A48" s="7">
        <f t="shared" si="2"/>
        <v>42486</v>
      </c>
      <c r="B48" s="10">
        <f>'Soil Moisture Worksheet'!O48</f>
        <v>0</v>
      </c>
      <c r="C48" s="8">
        <f t="shared" si="3"/>
        <v>5</v>
      </c>
      <c r="D48" s="8">
        <f t="shared" si="4"/>
        <v>50</v>
      </c>
      <c r="E48" s="8">
        <f t="shared" si="5"/>
        <v>90</v>
      </c>
      <c r="F48" s="10">
        <f t="shared" si="8"/>
        <v>0</v>
      </c>
      <c r="G48" s="8">
        <f t="shared" si="6"/>
        <v>500</v>
      </c>
      <c r="H48" s="15">
        <f t="shared" si="9"/>
        <v>0</v>
      </c>
    </row>
    <row r="49" spans="1:8" x14ac:dyDescent="0.2">
      <c r="A49" s="7">
        <f t="shared" si="2"/>
        <v>42487</v>
      </c>
      <c r="B49" s="10">
        <f>'Soil Moisture Worksheet'!O49</f>
        <v>25</v>
      </c>
      <c r="C49" s="8">
        <f t="shared" si="3"/>
        <v>5</v>
      </c>
      <c r="D49" s="8">
        <f t="shared" si="4"/>
        <v>50</v>
      </c>
      <c r="E49" s="8">
        <f t="shared" si="5"/>
        <v>90</v>
      </c>
      <c r="F49" s="10">
        <f t="shared" si="8"/>
        <v>74235.56430446195</v>
      </c>
      <c r="G49" s="8">
        <f t="shared" si="6"/>
        <v>500</v>
      </c>
      <c r="H49" s="15">
        <f t="shared" si="9"/>
        <v>2.4745188101487319</v>
      </c>
    </row>
    <row r="50" spans="1:8" x14ac:dyDescent="0.2">
      <c r="A50" s="7">
        <f t="shared" si="2"/>
        <v>42488</v>
      </c>
      <c r="B50" s="10">
        <f>'Soil Moisture Worksheet'!O50</f>
        <v>0</v>
      </c>
      <c r="C50" s="8">
        <f t="shared" si="3"/>
        <v>5</v>
      </c>
      <c r="D50" s="8">
        <f t="shared" si="4"/>
        <v>50</v>
      </c>
      <c r="E50" s="8">
        <f t="shared" si="5"/>
        <v>90</v>
      </c>
      <c r="F50" s="10">
        <f t="shared" si="8"/>
        <v>0</v>
      </c>
      <c r="G50" s="8">
        <f t="shared" si="6"/>
        <v>500</v>
      </c>
      <c r="H50" s="15">
        <f t="shared" si="9"/>
        <v>0</v>
      </c>
    </row>
    <row r="51" spans="1:8" x14ac:dyDescent="0.2">
      <c r="A51" s="7">
        <f t="shared" si="2"/>
        <v>42489</v>
      </c>
      <c r="B51" s="10">
        <f>'Soil Moisture Worksheet'!O51</f>
        <v>0</v>
      </c>
      <c r="C51" s="8">
        <f t="shared" si="3"/>
        <v>5</v>
      </c>
      <c r="D51" s="8">
        <f t="shared" si="4"/>
        <v>50</v>
      </c>
      <c r="E51" s="8">
        <f t="shared" si="5"/>
        <v>90</v>
      </c>
      <c r="F51" s="10">
        <f t="shared" si="8"/>
        <v>0</v>
      </c>
      <c r="G51" s="8">
        <f t="shared" si="6"/>
        <v>500</v>
      </c>
      <c r="H51" s="15">
        <f t="shared" si="9"/>
        <v>0</v>
      </c>
    </row>
    <row r="52" spans="1:8" x14ac:dyDescent="0.2">
      <c r="A52" s="7">
        <f t="shared" si="2"/>
        <v>42490</v>
      </c>
      <c r="B52" s="10">
        <f>'Soil Moisture Worksheet'!O52</f>
        <v>0</v>
      </c>
      <c r="C52" s="8">
        <f t="shared" si="3"/>
        <v>5</v>
      </c>
      <c r="D52" s="8">
        <f t="shared" si="4"/>
        <v>50</v>
      </c>
      <c r="E52" s="8">
        <f t="shared" si="5"/>
        <v>90</v>
      </c>
      <c r="F52" s="10">
        <f t="shared" si="8"/>
        <v>0</v>
      </c>
      <c r="G52" s="8">
        <f t="shared" si="6"/>
        <v>500</v>
      </c>
      <c r="H52" s="15">
        <f t="shared" si="9"/>
        <v>0</v>
      </c>
    </row>
    <row r="53" spans="1:8" x14ac:dyDescent="0.2">
      <c r="A53" s="7">
        <f t="shared" si="2"/>
        <v>42491</v>
      </c>
      <c r="B53" s="10">
        <f>'Soil Moisture Worksheet'!O53</f>
        <v>0</v>
      </c>
      <c r="C53" s="8">
        <f t="shared" si="3"/>
        <v>5</v>
      </c>
      <c r="D53" s="8">
        <f t="shared" si="4"/>
        <v>50</v>
      </c>
      <c r="E53" s="8">
        <f t="shared" si="5"/>
        <v>90</v>
      </c>
      <c r="F53" s="10">
        <f t="shared" si="8"/>
        <v>0</v>
      </c>
      <c r="G53" s="8">
        <f t="shared" si="6"/>
        <v>500</v>
      </c>
      <c r="H53" s="15">
        <f t="shared" si="9"/>
        <v>0</v>
      </c>
    </row>
    <row r="54" spans="1:8" x14ac:dyDescent="0.2">
      <c r="A54" s="7">
        <f t="shared" si="2"/>
        <v>42492</v>
      </c>
      <c r="B54" s="10">
        <f>'Soil Moisture Worksheet'!O54</f>
        <v>0</v>
      </c>
      <c r="C54" s="8">
        <f t="shared" si="3"/>
        <v>5</v>
      </c>
      <c r="D54" s="8">
        <f t="shared" si="4"/>
        <v>50</v>
      </c>
      <c r="E54" s="8">
        <f t="shared" si="5"/>
        <v>90</v>
      </c>
      <c r="F54" s="10">
        <f t="shared" si="8"/>
        <v>0</v>
      </c>
      <c r="G54" s="8">
        <f t="shared" si="6"/>
        <v>500</v>
      </c>
      <c r="H54" s="15">
        <f t="shared" si="9"/>
        <v>0</v>
      </c>
    </row>
    <row r="55" spans="1:8" x14ac:dyDescent="0.2">
      <c r="A55" s="7">
        <f t="shared" si="2"/>
        <v>42493</v>
      </c>
      <c r="B55" s="10">
        <f>'Soil Moisture Worksheet'!O55</f>
        <v>0</v>
      </c>
      <c r="C55" s="8">
        <f t="shared" si="3"/>
        <v>5</v>
      </c>
      <c r="D55" s="8">
        <f t="shared" si="4"/>
        <v>50</v>
      </c>
      <c r="E55" s="8">
        <f t="shared" si="5"/>
        <v>90</v>
      </c>
      <c r="F55" s="10">
        <f t="shared" si="8"/>
        <v>0</v>
      </c>
      <c r="G55" s="8">
        <f t="shared" si="6"/>
        <v>500</v>
      </c>
      <c r="H55" s="15">
        <f t="shared" si="9"/>
        <v>0</v>
      </c>
    </row>
    <row r="56" spans="1:8" x14ac:dyDescent="0.2">
      <c r="A56" s="7">
        <f t="shared" si="2"/>
        <v>42494</v>
      </c>
      <c r="B56" s="10">
        <f>'Soil Moisture Worksheet'!O56</f>
        <v>25</v>
      </c>
      <c r="C56" s="8">
        <f t="shared" si="3"/>
        <v>5</v>
      </c>
      <c r="D56" s="8">
        <f t="shared" si="4"/>
        <v>50</v>
      </c>
      <c r="E56" s="8">
        <f t="shared" si="5"/>
        <v>90</v>
      </c>
      <c r="F56" s="10">
        <f t="shared" si="8"/>
        <v>74235.56430446195</v>
      </c>
      <c r="G56" s="8">
        <f t="shared" si="6"/>
        <v>500</v>
      </c>
      <c r="H56" s="15">
        <f t="shared" si="9"/>
        <v>2.4745188101487319</v>
      </c>
    </row>
    <row r="57" spans="1:8" x14ac:dyDescent="0.2">
      <c r="A57" s="7">
        <f t="shared" si="2"/>
        <v>42495</v>
      </c>
      <c r="B57" s="10">
        <f>'Soil Moisture Worksheet'!O57</f>
        <v>0</v>
      </c>
      <c r="C57" s="8">
        <f t="shared" si="3"/>
        <v>5</v>
      </c>
      <c r="D57" s="8">
        <f t="shared" si="4"/>
        <v>50</v>
      </c>
      <c r="E57" s="8">
        <f t="shared" si="5"/>
        <v>90</v>
      </c>
      <c r="F57" s="10">
        <f t="shared" si="8"/>
        <v>0</v>
      </c>
      <c r="G57" s="8">
        <f t="shared" si="6"/>
        <v>500</v>
      </c>
      <c r="H57" s="15">
        <f t="shared" si="9"/>
        <v>0</v>
      </c>
    </row>
    <row r="58" spans="1:8" x14ac:dyDescent="0.2">
      <c r="A58" s="7">
        <f t="shared" si="2"/>
        <v>42496</v>
      </c>
      <c r="B58" s="10">
        <f>'Soil Moisture Worksheet'!O58</f>
        <v>0</v>
      </c>
      <c r="C58" s="8">
        <f t="shared" si="3"/>
        <v>5</v>
      </c>
      <c r="D58" s="8">
        <f t="shared" si="4"/>
        <v>50</v>
      </c>
      <c r="E58" s="8">
        <f t="shared" si="5"/>
        <v>90</v>
      </c>
      <c r="F58" s="10">
        <f t="shared" si="8"/>
        <v>0</v>
      </c>
      <c r="G58" s="8">
        <f t="shared" si="6"/>
        <v>500</v>
      </c>
      <c r="H58" s="15">
        <f t="shared" si="9"/>
        <v>0</v>
      </c>
    </row>
    <row r="59" spans="1:8" x14ac:dyDescent="0.2">
      <c r="A59" s="7">
        <f t="shared" si="2"/>
        <v>42497</v>
      </c>
      <c r="B59" s="10">
        <f>'Soil Moisture Worksheet'!O59</f>
        <v>0</v>
      </c>
      <c r="C59" s="8">
        <f t="shared" si="3"/>
        <v>5</v>
      </c>
      <c r="D59" s="8">
        <f t="shared" si="4"/>
        <v>50</v>
      </c>
      <c r="E59" s="8">
        <f t="shared" si="5"/>
        <v>90</v>
      </c>
      <c r="F59" s="10">
        <f t="shared" si="8"/>
        <v>0</v>
      </c>
      <c r="G59" s="8">
        <f t="shared" si="6"/>
        <v>500</v>
      </c>
      <c r="H59" s="15">
        <f t="shared" si="9"/>
        <v>0</v>
      </c>
    </row>
    <row r="60" spans="1:8" x14ac:dyDescent="0.2">
      <c r="A60" s="7">
        <f t="shared" si="2"/>
        <v>42498</v>
      </c>
      <c r="B60" s="10">
        <f>'Soil Moisture Worksheet'!O60</f>
        <v>0</v>
      </c>
      <c r="C60" s="8">
        <f t="shared" si="3"/>
        <v>5</v>
      </c>
      <c r="D60" s="8">
        <f t="shared" si="4"/>
        <v>50</v>
      </c>
      <c r="E60" s="8">
        <f t="shared" si="5"/>
        <v>90</v>
      </c>
      <c r="F60" s="10">
        <f t="shared" si="8"/>
        <v>0</v>
      </c>
      <c r="G60" s="8">
        <f t="shared" si="6"/>
        <v>500</v>
      </c>
      <c r="H60" s="15">
        <f t="shared" si="9"/>
        <v>0</v>
      </c>
    </row>
    <row r="61" spans="1:8" x14ac:dyDescent="0.2">
      <c r="A61" s="7">
        <f t="shared" si="2"/>
        <v>42499</v>
      </c>
      <c r="B61" s="10">
        <f>'Soil Moisture Worksheet'!O61</f>
        <v>0</v>
      </c>
      <c r="C61" s="8">
        <f t="shared" si="3"/>
        <v>5</v>
      </c>
      <c r="D61" s="8">
        <f t="shared" si="4"/>
        <v>50</v>
      </c>
      <c r="E61" s="8">
        <f t="shared" si="5"/>
        <v>90</v>
      </c>
      <c r="F61" s="10">
        <f t="shared" si="8"/>
        <v>0</v>
      </c>
      <c r="G61" s="8">
        <f t="shared" si="6"/>
        <v>500</v>
      </c>
      <c r="H61" s="15">
        <f t="shared" si="9"/>
        <v>0</v>
      </c>
    </row>
    <row r="62" spans="1:8" x14ac:dyDescent="0.2">
      <c r="A62" s="7">
        <f t="shared" si="2"/>
        <v>42500</v>
      </c>
      <c r="B62" s="10">
        <f>'Soil Moisture Worksheet'!O62</f>
        <v>0</v>
      </c>
      <c r="C62" s="8">
        <f t="shared" si="3"/>
        <v>5</v>
      </c>
      <c r="D62" s="8">
        <f t="shared" si="4"/>
        <v>50</v>
      </c>
      <c r="E62" s="8">
        <f t="shared" si="5"/>
        <v>90</v>
      </c>
      <c r="F62" s="10">
        <f t="shared" si="8"/>
        <v>0</v>
      </c>
      <c r="G62" s="8">
        <f t="shared" si="6"/>
        <v>500</v>
      </c>
      <c r="H62" s="15">
        <f t="shared" si="9"/>
        <v>0</v>
      </c>
    </row>
    <row r="63" spans="1:8" x14ac:dyDescent="0.2">
      <c r="A63" s="7">
        <f t="shared" si="2"/>
        <v>42501</v>
      </c>
      <c r="B63" s="10">
        <f>'Soil Moisture Worksheet'!O63</f>
        <v>25</v>
      </c>
      <c r="C63" s="8">
        <f t="shared" si="3"/>
        <v>5</v>
      </c>
      <c r="D63" s="8">
        <f t="shared" si="4"/>
        <v>50</v>
      </c>
      <c r="E63" s="8">
        <f t="shared" si="5"/>
        <v>90</v>
      </c>
      <c r="F63" s="10">
        <f t="shared" si="8"/>
        <v>74235.56430446195</v>
      </c>
      <c r="G63" s="8">
        <f t="shared" si="6"/>
        <v>500</v>
      </c>
      <c r="H63" s="15">
        <f t="shared" si="9"/>
        <v>2.4745188101487319</v>
      </c>
    </row>
    <row r="64" spans="1:8" x14ac:dyDescent="0.2">
      <c r="A64" s="7">
        <f t="shared" si="2"/>
        <v>42502</v>
      </c>
      <c r="B64" s="10">
        <f>'Soil Moisture Worksheet'!O64</f>
        <v>0</v>
      </c>
      <c r="C64" s="8">
        <f t="shared" si="3"/>
        <v>5</v>
      </c>
      <c r="D64" s="8">
        <f t="shared" si="4"/>
        <v>50</v>
      </c>
      <c r="E64" s="8">
        <f t="shared" si="5"/>
        <v>90</v>
      </c>
      <c r="F64" s="10">
        <f t="shared" si="8"/>
        <v>0</v>
      </c>
      <c r="G64" s="8">
        <f t="shared" si="6"/>
        <v>500</v>
      </c>
      <c r="H64" s="15">
        <f t="shared" si="9"/>
        <v>0</v>
      </c>
    </row>
    <row r="65" spans="1:8" x14ac:dyDescent="0.2">
      <c r="A65" s="7">
        <f t="shared" si="2"/>
        <v>42503</v>
      </c>
      <c r="B65" s="10">
        <f>'Soil Moisture Worksheet'!O65</f>
        <v>0</v>
      </c>
      <c r="C65" s="8">
        <f t="shared" si="3"/>
        <v>5</v>
      </c>
      <c r="D65" s="8">
        <f t="shared" si="4"/>
        <v>50</v>
      </c>
      <c r="E65" s="8">
        <f t="shared" si="5"/>
        <v>90</v>
      </c>
      <c r="F65" s="10">
        <f t="shared" si="8"/>
        <v>0</v>
      </c>
      <c r="G65" s="8">
        <f t="shared" si="6"/>
        <v>500</v>
      </c>
      <c r="H65" s="15">
        <f t="shared" si="9"/>
        <v>0</v>
      </c>
    </row>
    <row r="66" spans="1:8" x14ac:dyDescent="0.2">
      <c r="A66" s="7">
        <f t="shared" si="2"/>
        <v>42504</v>
      </c>
      <c r="B66" s="10">
        <f>'Soil Moisture Worksheet'!O66</f>
        <v>0</v>
      </c>
      <c r="C66" s="8">
        <f t="shared" si="3"/>
        <v>5</v>
      </c>
      <c r="D66" s="8">
        <f t="shared" si="4"/>
        <v>50</v>
      </c>
      <c r="E66" s="8">
        <f t="shared" si="5"/>
        <v>90</v>
      </c>
      <c r="F66" s="10">
        <f t="shared" si="8"/>
        <v>0</v>
      </c>
      <c r="G66" s="8">
        <f t="shared" si="6"/>
        <v>500</v>
      </c>
      <c r="H66" s="15">
        <f t="shared" si="9"/>
        <v>0</v>
      </c>
    </row>
    <row r="67" spans="1:8" x14ac:dyDescent="0.2">
      <c r="A67" s="7">
        <f t="shared" si="2"/>
        <v>42505</v>
      </c>
      <c r="B67" s="10">
        <f>'Soil Moisture Worksheet'!O67</f>
        <v>0</v>
      </c>
      <c r="C67" s="8">
        <f t="shared" si="3"/>
        <v>5</v>
      </c>
      <c r="D67" s="8">
        <f t="shared" si="4"/>
        <v>50</v>
      </c>
      <c r="E67" s="8">
        <f t="shared" si="5"/>
        <v>90</v>
      </c>
      <c r="F67" s="10">
        <f t="shared" si="8"/>
        <v>0</v>
      </c>
      <c r="G67" s="8">
        <f t="shared" si="6"/>
        <v>500</v>
      </c>
      <c r="H67" s="15">
        <f t="shared" si="9"/>
        <v>0</v>
      </c>
    </row>
    <row r="68" spans="1:8" x14ac:dyDescent="0.2">
      <c r="A68" s="7">
        <f t="shared" si="2"/>
        <v>42506</v>
      </c>
      <c r="B68" s="10">
        <f>'Soil Moisture Worksheet'!O68</f>
        <v>0</v>
      </c>
      <c r="C68" s="8">
        <f t="shared" si="3"/>
        <v>5</v>
      </c>
      <c r="D68" s="8">
        <f t="shared" si="4"/>
        <v>50</v>
      </c>
      <c r="E68" s="8">
        <f t="shared" si="5"/>
        <v>90</v>
      </c>
      <c r="F68" s="10">
        <f t="shared" si="8"/>
        <v>0</v>
      </c>
      <c r="G68" s="8">
        <f t="shared" si="6"/>
        <v>500</v>
      </c>
      <c r="H68" s="15">
        <f t="shared" si="9"/>
        <v>0</v>
      </c>
    </row>
    <row r="69" spans="1:8" x14ac:dyDescent="0.2">
      <c r="A69" s="7">
        <f t="shared" si="2"/>
        <v>42507</v>
      </c>
      <c r="B69" s="10">
        <f>'Soil Moisture Worksheet'!O69</f>
        <v>0</v>
      </c>
      <c r="C69" s="8">
        <f t="shared" si="3"/>
        <v>5</v>
      </c>
      <c r="D69" s="8">
        <f t="shared" si="4"/>
        <v>50</v>
      </c>
      <c r="E69" s="8">
        <f t="shared" si="5"/>
        <v>90</v>
      </c>
      <c r="F69" s="10">
        <f t="shared" si="8"/>
        <v>0</v>
      </c>
      <c r="G69" s="8">
        <f t="shared" si="6"/>
        <v>500</v>
      </c>
      <c r="H69" s="15">
        <f t="shared" si="9"/>
        <v>0</v>
      </c>
    </row>
    <row r="70" spans="1:8" x14ac:dyDescent="0.2">
      <c r="A70" s="7">
        <f t="shared" si="2"/>
        <v>42508</v>
      </c>
      <c r="B70" s="10">
        <f>'Soil Moisture Worksheet'!O70</f>
        <v>25</v>
      </c>
      <c r="C70" s="8">
        <f t="shared" si="3"/>
        <v>5</v>
      </c>
      <c r="D70" s="8">
        <f t="shared" si="4"/>
        <v>50</v>
      </c>
      <c r="E70" s="8">
        <f t="shared" si="5"/>
        <v>90</v>
      </c>
      <c r="F70" s="10">
        <f t="shared" si="8"/>
        <v>74235.56430446195</v>
      </c>
      <c r="G70" s="8">
        <f t="shared" si="6"/>
        <v>500</v>
      </c>
      <c r="H70" s="15">
        <f t="shared" si="9"/>
        <v>2.4745188101487319</v>
      </c>
    </row>
    <row r="71" spans="1:8" x14ac:dyDescent="0.2">
      <c r="A71" s="7">
        <f t="shared" ref="A71:A89" si="10">A70+1</f>
        <v>42509</v>
      </c>
      <c r="B71" s="10">
        <f>'Soil Moisture Worksheet'!O71</f>
        <v>0</v>
      </c>
      <c r="C71" s="8">
        <f t="shared" ref="C71:E86" si="11">C70</f>
        <v>5</v>
      </c>
      <c r="D71" s="8">
        <f t="shared" si="11"/>
        <v>50</v>
      </c>
      <c r="E71" s="8">
        <f t="shared" si="11"/>
        <v>90</v>
      </c>
      <c r="F71" s="10">
        <f t="shared" si="8"/>
        <v>0</v>
      </c>
      <c r="G71" s="8">
        <f t="shared" ref="G71:G89" si="12">G70</f>
        <v>500</v>
      </c>
      <c r="H71" s="15">
        <f t="shared" si="9"/>
        <v>0</v>
      </c>
    </row>
    <row r="72" spans="1:8" x14ac:dyDescent="0.2">
      <c r="A72" s="7">
        <f t="shared" si="10"/>
        <v>42510</v>
      </c>
      <c r="B72" s="10">
        <f>'Soil Moisture Worksheet'!O72</f>
        <v>0</v>
      </c>
      <c r="C72" s="8">
        <f t="shared" si="11"/>
        <v>5</v>
      </c>
      <c r="D72" s="8">
        <f t="shared" si="11"/>
        <v>50</v>
      </c>
      <c r="E72" s="8">
        <f t="shared" si="11"/>
        <v>90</v>
      </c>
      <c r="F72" s="10">
        <f t="shared" si="8"/>
        <v>0</v>
      </c>
      <c r="G72" s="8">
        <f t="shared" si="12"/>
        <v>500</v>
      </c>
      <c r="H72" s="15">
        <f t="shared" si="9"/>
        <v>0</v>
      </c>
    </row>
    <row r="73" spans="1:8" x14ac:dyDescent="0.2">
      <c r="A73" s="7">
        <f t="shared" si="10"/>
        <v>42511</v>
      </c>
      <c r="B73" s="10">
        <f>'Soil Moisture Worksheet'!O73</f>
        <v>0</v>
      </c>
      <c r="C73" s="8">
        <f t="shared" si="11"/>
        <v>5</v>
      </c>
      <c r="D73" s="8">
        <f t="shared" si="11"/>
        <v>50</v>
      </c>
      <c r="E73" s="8">
        <f t="shared" si="11"/>
        <v>90</v>
      </c>
      <c r="F73" s="10">
        <f t="shared" si="8"/>
        <v>0</v>
      </c>
      <c r="G73" s="8">
        <f t="shared" si="12"/>
        <v>500</v>
      </c>
      <c r="H73" s="15">
        <f t="shared" si="9"/>
        <v>0</v>
      </c>
    </row>
    <row r="74" spans="1:8" x14ac:dyDescent="0.2">
      <c r="A74" s="7">
        <f t="shared" si="10"/>
        <v>42512</v>
      </c>
      <c r="B74" s="10">
        <f>'Soil Moisture Worksheet'!O74</f>
        <v>0</v>
      </c>
      <c r="C74" s="8">
        <f t="shared" si="11"/>
        <v>5</v>
      </c>
      <c r="D74" s="8">
        <f t="shared" si="11"/>
        <v>50</v>
      </c>
      <c r="E74" s="8">
        <f t="shared" si="11"/>
        <v>90</v>
      </c>
      <c r="F74" s="10">
        <f t="shared" si="8"/>
        <v>0</v>
      </c>
      <c r="G74" s="8">
        <f t="shared" si="12"/>
        <v>500</v>
      </c>
      <c r="H74" s="15">
        <f t="shared" si="9"/>
        <v>0</v>
      </c>
    </row>
    <row r="75" spans="1:8" x14ac:dyDescent="0.2">
      <c r="A75" s="7">
        <f t="shared" si="10"/>
        <v>42513</v>
      </c>
      <c r="B75" s="10">
        <f>'Soil Moisture Worksheet'!O75</f>
        <v>0</v>
      </c>
      <c r="C75" s="8">
        <f t="shared" si="11"/>
        <v>5</v>
      </c>
      <c r="D75" s="8">
        <f t="shared" si="11"/>
        <v>50</v>
      </c>
      <c r="E75" s="8">
        <f t="shared" si="11"/>
        <v>90</v>
      </c>
      <c r="F75" s="10">
        <f t="shared" si="8"/>
        <v>0</v>
      </c>
      <c r="G75" s="8">
        <f t="shared" si="12"/>
        <v>500</v>
      </c>
      <c r="H75" s="15">
        <f t="shared" si="9"/>
        <v>0</v>
      </c>
    </row>
    <row r="76" spans="1:8" x14ac:dyDescent="0.2">
      <c r="A76" s="7">
        <f t="shared" si="10"/>
        <v>42514</v>
      </c>
      <c r="B76" s="10">
        <f>'Soil Moisture Worksheet'!O76</f>
        <v>0</v>
      </c>
      <c r="C76" s="8">
        <f t="shared" si="11"/>
        <v>5</v>
      </c>
      <c r="D76" s="8">
        <f t="shared" si="11"/>
        <v>50</v>
      </c>
      <c r="E76" s="8">
        <f t="shared" si="11"/>
        <v>90</v>
      </c>
      <c r="F76" s="10">
        <f t="shared" si="8"/>
        <v>0</v>
      </c>
      <c r="G76" s="8">
        <f t="shared" si="12"/>
        <v>500</v>
      </c>
      <c r="H76" s="15">
        <f t="shared" si="9"/>
        <v>0</v>
      </c>
    </row>
    <row r="77" spans="1:8" x14ac:dyDescent="0.2">
      <c r="A77" s="7">
        <f t="shared" si="10"/>
        <v>42515</v>
      </c>
      <c r="B77" s="10">
        <f>'Soil Moisture Worksheet'!O77</f>
        <v>25</v>
      </c>
      <c r="C77" s="8">
        <f t="shared" si="11"/>
        <v>5</v>
      </c>
      <c r="D77" s="8">
        <f t="shared" si="11"/>
        <v>50</v>
      </c>
      <c r="E77" s="8">
        <f t="shared" si="11"/>
        <v>90</v>
      </c>
      <c r="F77" s="10">
        <f t="shared" si="8"/>
        <v>74235.56430446195</v>
      </c>
      <c r="G77" s="8">
        <f t="shared" si="12"/>
        <v>500</v>
      </c>
      <c r="H77" s="15">
        <f t="shared" si="9"/>
        <v>2.4745188101487319</v>
      </c>
    </row>
    <row r="78" spans="1:8" x14ac:dyDescent="0.2">
      <c r="A78" s="7">
        <f t="shared" si="10"/>
        <v>42516</v>
      </c>
      <c r="B78" s="10">
        <f>'Soil Moisture Worksheet'!O78</f>
        <v>0</v>
      </c>
      <c r="C78" s="8">
        <f t="shared" si="11"/>
        <v>5</v>
      </c>
      <c r="D78" s="8">
        <f t="shared" si="11"/>
        <v>50</v>
      </c>
      <c r="E78" s="8">
        <f t="shared" si="11"/>
        <v>90</v>
      </c>
      <c r="F78" s="10">
        <f t="shared" si="8"/>
        <v>0</v>
      </c>
      <c r="G78" s="8">
        <f t="shared" si="12"/>
        <v>500</v>
      </c>
      <c r="H78" s="15">
        <f t="shared" si="9"/>
        <v>0</v>
      </c>
    </row>
    <row r="79" spans="1:8" x14ac:dyDescent="0.2">
      <c r="A79" s="7">
        <f t="shared" si="10"/>
        <v>42517</v>
      </c>
      <c r="B79" s="10">
        <f>'Soil Moisture Worksheet'!O79</f>
        <v>0</v>
      </c>
      <c r="C79" s="8">
        <f t="shared" si="11"/>
        <v>5</v>
      </c>
      <c r="D79" s="8">
        <f t="shared" si="11"/>
        <v>50</v>
      </c>
      <c r="E79" s="8">
        <f t="shared" si="11"/>
        <v>90</v>
      </c>
      <c r="F79" s="10">
        <f t="shared" si="8"/>
        <v>0</v>
      </c>
      <c r="G79" s="8">
        <f t="shared" si="12"/>
        <v>500</v>
      </c>
      <c r="H79" s="15">
        <f t="shared" si="9"/>
        <v>0</v>
      </c>
    </row>
    <row r="80" spans="1:8" x14ac:dyDescent="0.2">
      <c r="A80" s="7">
        <f t="shared" si="10"/>
        <v>42518</v>
      </c>
      <c r="B80" s="10">
        <f>'Soil Moisture Worksheet'!O80</f>
        <v>0</v>
      </c>
      <c r="C80" s="8">
        <f t="shared" si="11"/>
        <v>5</v>
      </c>
      <c r="D80" s="8">
        <f t="shared" si="11"/>
        <v>50</v>
      </c>
      <c r="E80" s="8">
        <f t="shared" si="11"/>
        <v>90</v>
      </c>
      <c r="F80" s="10">
        <f t="shared" si="8"/>
        <v>0</v>
      </c>
      <c r="G80" s="8">
        <f t="shared" si="12"/>
        <v>500</v>
      </c>
      <c r="H80" s="15">
        <f t="shared" si="9"/>
        <v>0</v>
      </c>
    </row>
    <row r="81" spans="1:8" x14ac:dyDescent="0.2">
      <c r="A81" s="7">
        <f t="shared" si="10"/>
        <v>42519</v>
      </c>
      <c r="B81" s="10">
        <f>'Soil Moisture Worksheet'!O81</f>
        <v>0</v>
      </c>
      <c r="C81" s="8">
        <f t="shared" si="11"/>
        <v>5</v>
      </c>
      <c r="D81" s="8">
        <f t="shared" si="11"/>
        <v>50</v>
      </c>
      <c r="E81" s="8">
        <f t="shared" si="11"/>
        <v>90</v>
      </c>
      <c r="F81" s="10">
        <f t="shared" si="8"/>
        <v>0</v>
      </c>
      <c r="G81" s="8">
        <f t="shared" si="12"/>
        <v>500</v>
      </c>
      <c r="H81" s="15">
        <f t="shared" si="9"/>
        <v>0</v>
      </c>
    </row>
    <row r="82" spans="1:8" x14ac:dyDescent="0.2">
      <c r="A82" s="7">
        <f t="shared" si="10"/>
        <v>42520</v>
      </c>
      <c r="B82" s="10">
        <f>'Soil Moisture Worksheet'!O82</f>
        <v>0</v>
      </c>
      <c r="C82" s="8">
        <f t="shared" si="11"/>
        <v>5</v>
      </c>
      <c r="D82" s="8">
        <f t="shared" si="11"/>
        <v>50</v>
      </c>
      <c r="E82" s="8">
        <f t="shared" si="11"/>
        <v>90</v>
      </c>
      <c r="F82" s="10">
        <f t="shared" si="8"/>
        <v>0</v>
      </c>
      <c r="G82" s="8">
        <f t="shared" si="12"/>
        <v>500</v>
      </c>
      <c r="H82" s="15">
        <f t="shared" si="9"/>
        <v>0</v>
      </c>
    </row>
    <row r="83" spans="1:8" x14ac:dyDescent="0.2">
      <c r="A83" s="7">
        <f t="shared" si="10"/>
        <v>42521</v>
      </c>
      <c r="B83" s="10">
        <f>'Soil Moisture Worksheet'!O83</f>
        <v>0</v>
      </c>
      <c r="C83" s="8">
        <f t="shared" si="11"/>
        <v>5</v>
      </c>
      <c r="D83" s="8">
        <f t="shared" si="11"/>
        <v>50</v>
      </c>
      <c r="E83" s="8">
        <f t="shared" si="11"/>
        <v>90</v>
      </c>
      <c r="F83" s="10">
        <f t="shared" si="8"/>
        <v>0</v>
      </c>
      <c r="G83" s="8">
        <f t="shared" si="12"/>
        <v>500</v>
      </c>
      <c r="H83" s="15">
        <f t="shared" si="9"/>
        <v>0</v>
      </c>
    </row>
    <row r="84" spans="1:8" x14ac:dyDescent="0.2">
      <c r="A84" s="7">
        <f t="shared" si="10"/>
        <v>42522</v>
      </c>
      <c r="B84" s="10">
        <f>'Soil Moisture Worksheet'!O84</f>
        <v>25</v>
      </c>
      <c r="C84" s="8">
        <f t="shared" si="11"/>
        <v>5</v>
      </c>
      <c r="D84" s="8">
        <f t="shared" si="11"/>
        <v>50</v>
      </c>
      <c r="E84" s="8">
        <f t="shared" si="11"/>
        <v>90</v>
      </c>
      <c r="F84" s="10">
        <f t="shared" si="8"/>
        <v>74235.56430446195</v>
      </c>
      <c r="G84" s="8">
        <f t="shared" si="12"/>
        <v>500</v>
      </c>
      <c r="H84" s="15">
        <f t="shared" si="9"/>
        <v>2.4745188101487319</v>
      </c>
    </row>
    <row r="85" spans="1:8" x14ac:dyDescent="0.2">
      <c r="A85" s="7">
        <f t="shared" si="10"/>
        <v>42523</v>
      </c>
      <c r="B85" s="10">
        <f>'Soil Moisture Worksheet'!O85</f>
        <v>0</v>
      </c>
      <c r="C85" s="8">
        <f t="shared" si="11"/>
        <v>5</v>
      </c>
      <c r="D85" s="8">
        <f t="shared" si="11"/>
        <v>50</v>
      </c>
      <c r="E85" s="8">
        <f t="shared" si="11"/>
        <v>90</v>
      </c>
      <c r="F85" s="10">
        <f t="shared" si="8"/>
        <v>0</v>
      </c>
      <c r="G85" s="8">
        <f t="shared" si="12"/>
        <v>500</v>
      </c>
      <c r="H85" s="15">
        <f t="shared" si="9"/>
        <v>0</v>
      </c>
    </row>
    <row r="86" spans="1:8" x14ac:dyDescent="0.2">
      <c r="A86" s="7">
        <f t="shared" si="10"/>
        <v>42524</v>
      </c>
      <c r="B86" s="10">
        <f>'Soil Moisture Worksheet'!O86</f>
        <v>0</v>
      </c>
      <c r="C86" s="8">
        <f t="shared" si="11"/>
        <v>5</v>
      </c>
      <c r="D86" s="8">
        <f t="shared" si="11"/>
        <v>50</v>
      </c>
      <c r="E86" s="8">
        <f t="shared" si="11"/>
        <v>90</v>
      </c>
      <c r="F86" s="10">
        <f t="shared" si="8"/>
        <v>0</v>
      </c>
      <c r="G86" s="8">
        <f t="shared" si="12"/>
        <v>500</v>
      </c>
      <c r="H86" s="15">
        <f t="shared" si="9"/>
        <v>0</v>
      </c>
    </row>
    <row r="87" spans="1:8" x14ac:dyDescent="0.2">
      <c r="A87" s="7">
        <f t="shared" si="10"/>
        <v>42525</v>
      </c>
      <c r="B87" s="10">
        <f>'Soil Moisture Worksheet'!O87</f>
        <v>0</v>
      </c>
      <c r="C87" s="8">
        <f t="shared" ref="C87:E89" si="13">C86</f>
        <v>5</v>
      </c>
      <c r="D87" s="8">
        <f t="shared" si="13"/>
        <v>50</v>
      </c>
      <c r="E87" s="8">
        <f t="shared" si="13"/>
        <v>90</v>
      </c>
      <c r="F87" s="10">
        <f t="shared" si="8"/>
        <v>0</v>
      </c>
      <c r="G87" s="8">
        <f t="shared" si="12"/>
        <v>500</v>
      </c>
      <c r="H87" s="15">
        <f t="shared" si="9"/>
        <v>0</v>
      </c>
    </row>
    <row r="88" spans="1:8" x14ac:dyDescent="0.2">
      <c r="A88" s="7">
        <f t="shared" si="10"/>
        <v>42526</v>
      </c>
      <c r="B88" s="10">
        <f>'Soil Moisture Worksheet'!O88</f>
        <v>0</v>
      </c>
      <c r="C88" s="8">
        <f t="shared" si="13"/>
        <v>5</v>
      </c>
      <c r="D88" s="8">
        <f t="shared" si="13"/>
        <v>50</v>
      </c>
      <c r="E88" s="8">
        <f t="shared" si="13"/>
        <v>90</v>
      </c>
      <c r="F88" s="10">
        <f t="shared" si="8"/>
        <v>0</v>
      </c>
      <c r="G88" s="8">
        <f t="shared" si="12"/>
        <v>500</v>
      </c>
      <c r="H88" s="15">
        <f t="shared" si="9"/>
        <v>0</v>
      </c>
    </row>
    <row r="89" spans="1:8" x14ac:dyDescent="0.2">
      <c r="A89" s="7">
        <f t="shared" si="10"/>
        <v>42527</v>
      </c>
      <c r="B89" s="10">
        <f>'Soil Moisture Worksheet'!O89</f>
        <v>0</v>
      </c>
      <c r="C89" s="8">
        <f t="shared" si="13"/>
        <v>5</v>
      </c>
      <c r="D89" s="8">
        <f t="shared" si="13"/>
        <v>50</v>
      </c>
      <c r="E89" s="8">
        <f t="shared" si="13"/>
        <v>90</v>
      </c>
      <c r="F89" s="10">
        <f t="shared" si="8"/>
        <v>0</v>
      </c>
      <c r="G89" s="8">
        <f t="shared" si="12"/>
        <v>500</v>
      </c>
      <c r="H89" s="15">
        <f t="shared" si="9"/>
        <v>0</v>
      </c>
    </row>
  </sheetData>
  <pageMargins left="0.7" right="0.7" top="0.75" bottom="0.75" header="0.3" footer="0.3"/>
  <pageSetup orientation="portrait" horizontalDpi="4294967293" verticalDpi="0"/>
  <ignoredErrors>
    <ignoredError sqref="F6:F3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V24" sqref="V24"/>
    </sheetView>
  </sheetViews>
  <sheetFormatPr baseColWidth="10" defaultColWidth="8.83203125" defaultRowHeight="15" x14ac:dyDescent="0.2"/>
  <cols>
    <col min="1" max="1" width="13.5" customWidth="1"/>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T6" sqref="T6"/>
    </sheetView>
  </sheetViews>
  <sheetFormatPr baseColWidth="10" defaultColWidth="8.83203125" defaultRowHeight="1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N4:W13"/>
  <sheetViews>
    <sheetView workbookViewId="0">
      <selection activeCell="S18" sqref="S18"/>
    </sheetView>
  </sheetViews>
  <sheetFormatPr baseColWidth="10" defaultColWidth="8.83203125" defaultRowHeight="15" x14ac:dyDescent="0.2"/>
  <sheetData>
    <row r="4" spans="14:23" ht="19" x14ac:dyDescent="0.25">
      <c r="N4" s="37" t="s">
        <v>55</v>
      </c>
      <c r="O4" s="37"/>
      <c r="P4" s="37"/>
      <c r="Q4" s="25"/>
      <c r="R4" s="25"/>
      <c r="S4" s="25"/>
      <c r="T4" s="25"/>
      <c r="U4" s="25"/>
      <c r="V4" s="25"/>
      <c r="W4" s="25"/>
    </row>
    <row r="5" spans="14:23" ht="19" x14ac:dyDescent="0.25">
      <c r="N5" s="38"/>
      <c r="O5" s="38"/>
      <c r="P5" s="38"/>
    </row>
    <row r="6" spans="14:23" ht="19" x14ac:dyDescent="0.25">
      <c r="N6" s="38"/>
      <c r="O6" s="38"/>
      <c r="P6" s="38"/>
    </row>
    <row r="7" spans="14:23" ht="19" x14ac:dyDescent="0.25">
      <c r="N7" s="38"/>
      <c r="O7" s="38"/>
      <c r="P7" s="38"/>
    </row>
    <row r="8" spans="14:23" ht="19" x14ac:dyDescent="0.25">
      <c r="N8" s="38"/>
      <c r="O8" s="38"/>
      <c r="P8" s="38"/>
    </row>
    <row r="9" spans="14:23" ht="19" x14ac:dyDescent="0.25">
      <c r="N9" s="39" t="s">
        <v>56</v>
      </c>
      <c r="O9" s="39"/>
      <c r="P9" s="38"/>
    </row>
    <row r="10" spans="14:23" ht="19" x14ac:dyDescent="0.25">
      <c r="N10" s="38" t="s">
        <v>60</v>
      </c>
      <c r="O10" s="38"/>
      <c r="P10" s="38"/>
    </row>
    <row r="11" spans="14:23" ht="19" x14ac:dyDescent="0.25">
      <c r="N11" s="38"/>
      <c r="O11" s="38"/>
      <c r="P11" s="38"/>
    </row>
    <row r="12" spans="14:23" ht="19" x14ac:dyDescent="0.25">
      <c r="N12" s="38" t="s">
        <v>59</v>
      </c>
      <c r="O12" s="38"/>
      <c r="P12" s="37">
        <v>1.1000000000000001</v>
      </c>
    </row>
    <row r="13" spans="14:23" ht="19" x14ac:dyDescent="0.25">
      <c r="N13" s="38" t="s">
        <v>47</v>
      </c>
      <c r="O13" s="38"/>
      <c r="P13" s="40">
        <f>1-P12*(1-AVERAGE('Soil Moisture Worksheet'!J5:J89))</f>
        <v>0.70439347913898542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86"/>
  <sheetViews>
    <sheetView topLeftCell="D1" workbookViewId="0">
      <selection activeCell="U23" sqref="U23"/>
    </sheetView>
  </sheetViews>
  <sheetFormatPr baseColWidth="10" defaultColWidth="8.83203125" defaultRowHeight="15" x14ac:dyDescent="0.2"/>
  <cols>
    <col min="1" max="1" width="16.5" customWidth="1"/>
    <col min="2" max="2" width="11.33203125" customWidth="1"/>
    <col min="3" max="3" width="14.1640625" customWidth="1"/>
  </cols>
  <sheetData>
    <row r="1" spans="1:3" s="1" customFormat="1" ht="32" x14ac:dyDescent="0.2">
      <c r="A1" s="1" t="s">
        <v>13</v>
      </c>
      <c r="B1" s="1" t="s">
        <v>58</v>
      </c>
      <c r="C1" s="1" t="s">
        <v>45</v>
      </c>
    </row>
    <row r="2" spans="1:3" x14ac:dyDescent="0.2">
      <c r="A2" s="36">
        <f>'Application Rate'!A5</f>
        <v>42443</v>
      </c>
      <c r="B2" s="23">
        <f>'Soil Moisture Worksheet'!K5</f>
        <v>3.8</v>
      </c>
      <c r="C2" s="24">
        <f>'Application Rate'!B5</f>
        <v>0</v>
      </c>
    </row>
    <row r="3" spans="1:3" x14ac:dyDescent="0.2">
      <c r="A3" s="7">
        <f>A2+1</f>
        <v>42444</v>
      </c>
      <c r="B3" s="23">
        <f>B2+'Soil Moisture Worksheet'!K6</f>
        <v>7.6999999999999993</v>
      </c>
      <c r="C3" s="24">
        <f>C2+'Application Rate'!B6</f>
        <v>0</v>
      </c>
    </row>
    <row r="4" spans="1:3" x14ac:dyDescent="0.2">
      <c r="A4" s="7">
        <f t="shared" ref="A4:A67" si="0">A3+1</f>
        <v>42445</v>
      </c>
      <c r="B4" s="23">
        <f>B3+'Soil Moisture Worksheet'!K7</f>
        <v>11.5</v>
      </c>
      <c r="C4" s="24">
        <f>C3+'Application Rate'!B7</f>
        <v>25</v>
      </c>
    </row>
    <row r="5" spans="1:3" x14ac:dyDescent="0.2">
      <c r="A5" s="7">
        <f t="shared" si="0"/>
        <v>42446</v>
      </c>
      <c r="B5" s="23">
        <f>B4+'Soil Moisture Worksheet'!K8</f>
        <v>15.5</v>
      </c>
      <c r="C5" s="24">
        <f>C4+'Application Rate'!B8</f>
        <v>25</v>
      </c>
    </row>
    <row r="6" spans="1:3" x14ac:dyDescent="0.2">
      <c r="A6" s="7">
        <f t="shared" si="0"/>
        <v>42447</v>
      </c>
      <c r="B6" s="23">
        <f>B5+'Soil Moisture Worksheet'!K9</f>
        <v>19.7</v>
      </c>
      <c r="C6" s="24">
        <f>C5+'Application Rate'!B9</f>
        <v>25</v>
      </c>
    </row>
    <row r="7" spans="1:3" x14ac:dyDescent="0.2">
      <c r="A7" s="7">
        <f>A6+1</f>
        <v>42448</v>
      </c>
      <c r="B7" s="23">
        <f>B6+'Soil Moisture Worksheet'!K10</f>
        <v>23.599999999999998</v>
      </c>
      <c r="C7" s="24">
        <f>C6+'Application Rate'!B10</f>
        <v>25</v>
      </c>
    </row>
    <row r="8" spans="1:3" x14ac:dyDescent="0.2">
      <c r="A8" s="7">
        <f t="shared" si="0"/>
        <v>42449</v>
      </c>
      <c r="B8" s="23">
        <f>B7+'Soil Moisture Worksheet'!K11</f>
        <v>27.499999999999996</v>
      </c>
      <c r="C8" s="24">
        <f>C7+'Application Rate'!B11</f>
        <v>25</v>
      </c>
    </row>
    <row r="9" spans="1:3" x14ac:dyDescent="0.2">
      <c r="A9" s="7">
        <f t="shared" si="0"/>
        <v>42450</v>
      </c>
      <c r="B9" s="23">
        <f>B8+'Soil Moisture Worksheet'!K12</f>
        <v>31.699999999999996</v>
      </c>
      <c r="C9" s="24">
        <f>C8+'Application Rate'!B12</f>
        <v>25</v>
      </c>
    </row>
    <row r="10" spans="1:3" x14ac:dyDescent="0.2">
      <c r="A10" s="7">
        <f t="shared" si="0"/>
        <v>42451</v>
      </c>
      <c r="B10" s="23">
        <f>B9+'Soil Moisture Worksheet'!K13</f>
        <v>35.9</v>
      </c>
      <c r="C10" s="24">
        <f>C9+'Application Rate'!B13</f>
        <v>25</v>
      </c>
    </row>
    <row r="11" spans="1:3" x14ac:dyDescent="0.2">
      <c r="A11" s="7">
        <f t="shared" si="0"/>
        <v>42452</v>
      </c>
      <c r="B11" s="23">
        <f>B10+'Soil Moisture Worksheet'!K14</f>
        <v>40</v>
      </c>
      <c r="C11" s="24">
        <f>C10+'Application Rate'!B14</f>
        <v>50</v>
      </c>
    </row>
    <row r="12" spans="1:3" x14ac:dyDescent="0.2">
      <c r="A12" s="7">
        <f t="shared" si="0"/>
        <v>42453</v>
      </c>
      <c r="B12" s="23">
        <f>B11+'Soil Moisture Worksheet'!K15</f>
        <v>44.3</v>
      </c>
      <c r="C12" s="24">
        <f>C11+'Application Rate'!B15</f>
        <v>50</v>
      </c>
    </row>
    <row r="13" spans="1:3" x14ac:dyDescent="0.2">
      <c r="A13" s="7">
        <f t="shared" si="0"/>
        <v>42454</v>
      </c>
      <c r="B13" s="23">
        <f>B12+'Soil Moisture Worksheet'!K16</f>
        <v>48.5</v>
      </c>
      <c r="C13" s="24">
        <f>C12+'Application Rate'!B16</f>
        <v>50</v>
      </c>
    </row>
    <row r="14" spans="1:3" x14ac:dyDescent="0.2">
      <c r="A14" s="7">
        <f t="shared" si="0"/>
        <v>42455</v>
      </c>
      <c r="B14" s="23">
        <f>B13+'Soil Moisture Worksheet'!K17</f>
        <v>52.8</v>
      </c>
      <c r="C14" s="24">
        <f>C13+'Application Rate'!B17</f>
        <v>50</v>
      </c>
    </row>
    <row r="15" spans="1:3" x14ac:dyDescent="0.2">
      <c r="A15" s="7">
        <f t="shared" si="0"/>
        <v>42456</v>
      </c>
      <c r="B15" s="23">
        <f>B14+'Soil Moisture Worksheet'!K18</f>
        <v>57.199999999999996</v>
      </c>
      <c r="C15" s="24">
        <f>C14+'Application Rate'!B18</f>
        <v>50</v>
      </c>
    </row>
    <row r="16" spans="1:3" x14ac:dyDescent="0.2">
      <c r="A16" s="7">
        <f t="shared" si="0"/>
        <v>42457</v>
      </c>
      <c r="B16" s="23">
        <f>B15+'Soil Moisture Worksheet'!K19</f>
        <v>61.699999999999996</v>
      </c>
      <c r="C16" s="24">
        <f>C15+'Application Rate'!B19</f>
        <v>50</v>
      </c>
    </row>
    <row r="17" spans="1:22" x14ac:dyDescent="0.2">
      <c r="A17" s="7">
        <f t="shared" si="0"/>
        <v>42458</v>
      </c>
      <c r="B17" s="23">
        <f>B16+'Soil Moisture Worksheet'!K20</f>
        <v>66.3</v>
      </c>
      <c r="C17" s="24">
        <f>C16+'Application Rate'!B20</f>
        <v>50</v>
      </c>
    </row>
    <row r="18" spans="1:22" x14ac:dyDescent="0.2">
      <c r="A18" s="7">
        <f t="shared" si="0"/>
        <v>42459</v>
      </c>
      <c r="B18" s="23">
        <f>B17+'Soil Moisture Worksheet'!K21</f>
        <v>71</v>
      </c>
      <c r="C18" s="24">
        <f>C17+'Application Rate'!B21</f>
        <v>75</v>
      </c>
    </row>
    <row r="19" spans="1:22" x14ac:dyDescent="0.2">
      <c r="A19" s="7">
        <f t="shared" si="0"/>
        <v>42460</v>
      </c>
      <c r="B19" s="23">
        <f>B18+'Soil Moisture Worksheet'!K22</f>
        <v>75.8</v>
      </c>
      <c r="C19" s="24">
        <f>C18+'Application Rate'!B22</f>
        <v>75</v>
      </c>
    </row>
    <row r="20" spans="1:22" x14ac:dyDescent="0.2">
      <c r="A20" s="7">
        <f t="shared" si="0"/>
        <v>42461</v>
      </c>
      <c r="B20" s="23">
        <f>B19+'Soil Moisture Worksheet'!K23</f>
        <v>80.599999999999994</v>
      </c>
      <c r="C20" s="24">
        <f>C19+'Application Rate'!B23</f>
        <v>75</v>
      </c>
    </row>
    <row r="21" spans="1:22" x14ac:dyDescent="0.2">
      <c r="A21" s="7">
        <f t="shared" si="0"/>
        <v>42462</v>
      </c>
      <c r="B21" s="23">
        <f>B20+'Soil Moisture Worksheet'!K24</f>
        <v>85.6</v>
      </c>
      <c r="C21" s="24">
        <f>C20+'Application Rate'!B24</f>
        <v>75</v>
      </c>
    </row>
    <row r="22" spans="1:22" x14ac:dyDescent="0.2">
      <c r="A22" s="7">
        <f t="shared" si="0"/>
        <v>42463</v>
      </c>
      <c r="B22" s="23">
        <f>B21+'Soil Moisture Worksheet'!K25</f>
        <v>90.5</v>
      </c>
      <c r="C22" s="24">
        <f>C21+'Application Rate'!B25</f>
        <v>75</v>
      </c>
    </row>
    <row r="23" spans="1:22" x14ac:dyDescent="0.2">
      <c r="A23" s="7">
        <f t="shared" si="0"/>
        <v>42464</v>
      </c>
      <c r="B23" s="23">
        <f>B22+'Soil Moisture Worksheet'!K26</f>
        <v>95.7</v>
      </c>
      <c r="C23" s="24">
        <f>C22+'Application Rate'!B26</f>
        <v>75</v>
      </c>
    </row>
    <row r="24" spans="1:22" x14ac:dyDescent="0.2">
      <c r="A24" s="7">
        <f t="shared" si="0"/>
        <v>42465</v>
      </c>
      <c r="B24" s="23">
        <f>B23+'Soil Moisture Worksheet'!K27</f>
        <v>101.2</v>
      </c>
      <c r="C24" s="24">
        <f>C23+'Application Rate'!B27</f>
        <v>75</v>
      </c>
    </row>
    <row r="25" spans="1:22" x14ac:dyDescent="0.2">
      <c r="A25" s="7">
        <f t="shared" si="0"/>
        <v>42466</v>
      </c>
      <c r="B25" s="23">
        <f>B24+'Soil Moisture Worksheet'!K28</f>
        <v>106.9</v>
      </c>
      <c r="C25" s="24">
        <f>C24+'Application Rate'!B28</f>
        <v>100</v>
      </c>
    </row>
    <row r="26" spans="1:22" x14ac:dyDescent="0.2">
      <c r="A26" s="7">
        <f t="shared" si="0"/>
        <v>42467</v>
      </c>
      <c r="B26" s="23">
        <f>B25+'Soil Moisture Worksheet'!K29</f>
        <v>113.60000000000001</v>
      </c>
      <c r="C26" s="24">
        <f>C25+'Application Rate'!B29</f>
        <v>100</v>
      </c>
    </row>
    <row r="27" spans="1:22" x14ac:dyDescent="0.2">
      <c r="A27" s="7">
        <f t="shared" si="0"/>
        <v>42468</v>
      </c>
      <c r="B27" s="23">
        <f>B26+'Soil Moisture Worksheet'!K30</f>
        <v>119.60000000000001</v>
      </c>
      <c r="C27" s="24">
        <f>C26+'Application Rate'!B30</f>
        <v>100</v>
      </c>
    </row>
    <row r="28" spans="1:22" x14ac:dyDescent="0.2">
      <c r="A28" s="7">
        <f t="shared" si="0"/>
        <v>42469</v>
      </c>
      <c r="B28" s="23">
        <f>B27+'Soil Moisture Worksheet'!K31</f>
        <v>125.9</v>
      </c>
      <c r="C28" s="24">
        <f>C27+'Application Rate'!B31</f>
        <v>100</v>
      </c>
    </row>
    <row r="29" spans="1:22" x14ac:dyDescent="0.2">
      <c r="A29" s="7">
        <f t="shared" si="0"/>
        <v>42470</v>
      </c>
      <c r="B29" s="23">
        <f>B28+'Soil Moisture Worksheet'!K32</f>
        <v>132.80000000000001</v>
      </c>
      <c r="C29" s="24">
        <f>C28+'Application Rate'!B32</f>
        <v>100</v>
      </c>
    </row>
    <row r="30" spans="1:22" x14ac:dyDescent="0.2">
      <c r="A30" s="7">
        <f t="shared" si="0"/>
        <v>42471</v>
      </c>
      <c r="B30" s="23">
        <f>B29+'Soil Moisture Worksheet'!K33</f>
        <v>139.80000000000001</v>
      </c>
      <c r="C30" s="24">
        <f>C29+'Application Rate'!B33</f>
        <v>100</v>
      </c>
    </row>
    <row r="31" spans="1:22" x14ac:dyDescent="0.2">
      <c r="A31" s="7">
        <f t="shared" si="0"/>
        <v>42472</v>
      </c>
      <c r="B31" s="23">
        <f>B30+'Soil Moisture Worksheet'!K34</f>
        <v>146.60000000000002</v>
      </c>
      <c r="C31" s="24">
        <f>C30+'Application Rate'!B34</f>
        <v>100</v>
      </c>
    </row>
    <row r="32" spans="1:22" ht="19" x14ac:dyDescent="0.25">
      <c r="A32" s="7">
        <f t="shared" si="0"/>
        <v>42473</v>
      </c>
      <c r="B32" s="23">
        <f>B31+'Soil Moisture Worksheet'!K35</f>
        <v>151.70000000000002</v>
      </c>
      <c r="C32" s="24">
        <f>C31+'Application Rate'!B35</f>
        <v>125</v>
      </c>
      <c r="E32" s="37" t="s">
        <v>46</v>
      </c>
      <c r="F32" s="25"/>
      <c r="G32" s="25"/>
      <c r="H32" s="25"/>
      <c r="I32" s="25"/>
      <c r="J32" s="25"/>
      <c r="K32" s="25"/>
      <c r="L32" s="25"/>
      <c r="M32" s="25"/>
      <c r="N32" s="25"/>
      <c r="O32" s="25"/>
      <c r="P32" s="25"/>
      <c r="Q32" s="25"/>
      <c r="R32" s="25"/>
      <c r="S32" s="25"/>
      <c r="T32" s="25"/>
      <c r="U32" s="25"/>
      <c r="V32" s="25"/>
    </row>
    <row r="33" spans="1:16" x14ac:dyDescent="0.2">
      <c r="A33" s="7">
        <f t="shared" si="0"/>
        <v>42474</v>
      </c>
      <c r="B33" s="23">
        <f>B32+'Soil Moisture Worksheet'!K36</f>
        <v>155.70000000000002</v>
      </c>
      <c r="C33" s="24">
        <f>C32+'Application Rate'!B36</f>
        <v>125</v>
      </c>
    </row>
    <row r="34" spans="1:16" x14ac:dyDescent="0.2">
      <c r="A34" s="7">
        <f t="shared" si="0"/>
        <v>42475</v>
      </c>
      <c r="B34" s="23">
        <f>B33+'Soil Moisture Worksheet'!K37</f>
        <v>161.00000000000003</v>
      </c>
      <c r="C34" s="24">
        <f>C33+'Application Rate'!B37</f>
        <v>125</v>
      </c>
      <c r="D34" s="26"/>
      <c r="E34" s="26"/>
      <c r="F34" s="26"/>
      <c r="G34" s="26"/>
      <c r="H34" s="26"/>
      <c r="I34" s="26"/>
      <c r="J34" s="26"/>
      <c r="K34" s="26"/>
      <c r="L34" s="26"/>
      <c r="M34" s="26"/>
      <c r="N34" s="26"/>
      <c r="O34" s="26"/>
      <c r="P34" s="26"/>
    </row>
    <row r="35" spans="1:16" x14ac:dyDescent="0.2">
      <c r="A35" s="7">
        <f t="shared" si="0"/>
        <v>42476</v>
      </c>
      <c r="B35" s="23">
        <f>B34+'Soil Moisture Worksheet'!K38</f>
        <v>167.20000000000002</v>
      </c>
      <c r="C35" s="24">
        <f>C34+'Application Rate'!B38</f>
        <v>125</v>
      </c>
    </row>
    <row r="36" spans="1:16" x14ac:dyDescent="0.2">
      <c r="A36" s="7">
        <f t="shared" si="0"/>
        <v>42477</v>
      </c>
      <c r="B36" s="23">
        <f>B35+'Soil Moisture Worksheet'!K39</f>
        <v>173.50000000000003</v>
      </c>
      <c r="C36" s="24">
        <f>C35+'Application Rate'!B39</f>
        <v>125</v>
      </c>
    </row>
    <row r="37" spans="1:16" x14ac:dyDescent="0.2">
      <c r="A37" s="7">
        <f t="shared" si="0"/>
        <v>42478</v>
      </c>
      <c r="B37" s="23">
        <f>B36+'Soil Moisture Worksheet'!K40</f>
        <v>179.80000000000004</v>
      </c>
      <c r="C37" s="24">
        <f>C36+'Application Rate'!B40</f>
        <v>125</v>
      </c>
    </row>
    <row r="38" spans="1:16" x14ac:dyDescent="0.2">
      <c r="A38" s="7">
        <f t="shared" si="0"/>
        <v>42479</v>
      </c>
      <c r="B38" s="23">
        <f>B37+'Soil Moisture Worksheet'!K41</f>
        <v>185.60000000000005</v>
      </c>
      <c r="C38" s="24">
        <f>C37+'Application Rate'!B41</f>
        <v>125</v>
      </c>
    </row>
    <row r="39" spans="1:16" x14ac:dyDescent="0.2">
      <c r="A39" s="7">
        <f t="shared" si="0"/>
        <v>42480</v>
      </c>
      <c r="B39" s="23">
        <f>B38+'Soil Moisture Worksheet'!K42</f>
        <v>190.60000000000005</v>
      </c>
      <c r="C39" s="24">
        <f>C38+'Application Rate'!B42</f>
        <v>150</v>
      </c>
    </row>
    <row r="40" spans="1:16" x14ac:dyDescent="0.2">
      <c r="A40" s="7">
        <f t="shared" si="0"/>
        <v>42481</v>
      </c>
      <c r="B40" s="23">
        <f>B39+'Soil Moisture Worksheet'!K43</f>
        <v>195.10000000000005</v>
      </c>
      <c r="C40" s="24">
        <f>C39+'Application Rate'!B43</f>
        <v>150</v>
      </c>
    </row>
    <row r="41" spans="1:16" x14ac:dyDescent="0.2">
      <c r="A41" s="7">
        <f t="shared" si="0"/>
        <v>42482</v>
      </c>
      <c r="B41" s="23">
        <f>B40+'Soil Moisture Worksheet'!K44</f>
        <v>201.30000000000004</v>
      </c>
      <c r="C41" s="24">
        <f>C40+'Application Rate'!B44</f>
        <v>150</v>
      </c>
    </row>
    <row r="42" spans="1:16" x14ac:dyDescent="0.2">
      <c r="A42" s="7">
        <f t="shared" si="0"/>
        <v>42483</v>
      </c>
      <c r="B42" s="23">
        <f>B41+'Soil Moisture Worksheet'!K45</f>
        <v>208.40000000000003</v>
      </c>
      <c r="C42" s="24">
        <f>C41+'Application Rate'!B45</f>
        <v>150</v>
      </c>
    </row>
    <row r="43" spans="1:16" x14ac:dyDescent="0.2">
      <c r="A43" s="7">
        <f t="shared" si="0"/>
        <v>42484</v>
      </c>
      <c r="B43" s="23">
        <f>B42+'Soil Moisture Worksheet'!K46</f>
        <v>214.30000000000004</v>
      </c>
      <c r="C43" s="24">
        <f>C42+'Application Rate'!B46</f>
        <v>150</v>
      </c>
    </row>
    <row r="44" spans="1:16" x14ac:dyDescent="0.2">
      <c r="A44" s="7">
        <f t="shared" si="0"/>
        <v>42485</v>
      </c>
      <c r="B44" s="23">
        <f>B43+'Soil Moisture Worksheet'!K47</f>
        <v>220.40000000000003</v>
      </c>
      <c r="C44" s="24">
        <f>C43+'Application Rate'!B47</f>
        <v>150</v>
      </c>
    </row>
    <row r="45" spans="1:16" x14ac:dyDescent="0.2">
      <c r="A45" s="7">
        <f t="shared" si="0"/>
        <v>42486</v>
      </c>
      <c r="B45" s="23">
        <f>B44+'Soil Moisture Worksheet'!K48</f>
        <v>226.20000000000005</v>
      </c>
      <c r="C45" s="24">
        <f>C44+'Application Rate'!B48</f>
        <v>150</v>
      </c>
    </row>
    <row r="46" spans="1:16" x14ac:dyDescent="0.2">
      <c r="A46" s="7">
        <f t="shared" si="0"/>
        <v>42487</v>
      </c>
      <c r="B46" s="23">
        <f>B45+'Soil Moisture Worksheet'!K49</f>
        <v>231.90000000000003</v>
      </c>
      <c r="C46" s="24">
        <f>C45+'Application Rate'!B49</f>
        <v>175</v>
      </c>
    </row>
    <row r="47" spans="1:16" x14ac:dyDescent="0.2">
      <c r="A47" s="7">
        <f t="shared" si="0"/>
        <v>42488</v>
      </c>
      <c r="B47" s="23">
        <f>B46+'Soil Moisture Worksheet'!K50</f>
        <v>238.10000000000002</v>
      </c>
      <c r="C47" s="24">
        <f>C46+'Application Rate'!B50</f>
        <v>175</v>
      </c>
    </row>
    <row r="48" spans="1:16" x14ac:dyDescent="0.2">
      <c r="A48" s="7">
        <f t="shared" si="0"/>
        <v>42489</v>
      </c>
      <c r="B48" s="23">
        <f>B47+'Soil Moisture Worksheet'!K51</f>
        <v>244.40000000000003</v>
      </c>
      <c r="C48" s="24">
        <f>C47+'Application Rate'!B51</f>
        <v>175</v>
      </c>
    </row>
    <row r="49" spans="1:3" x14ac:dyDescent="0.2">
      <c r="A49" s="7">
        <f t="shared" si="0"/>
        <v>42490</v>
      </c>
      <c r="B49" s="23">
        <f>B48+'Soil Moisture Worksheet'!K52</f>
        <v>251.90000000000003</v>
      </c>
      <c r="C49" s="24">
        <f>C48+'Application Rate'!B52</f>
        <v>175</v>
      </c>
    </row>
    <row r="50" spans="1:3" x14ac:dyDescent="0.2">
      <c r="A50" s="7">
        <f t="shared" si="0"/>
        <v>42491</v>
      </c>
      <c r="B50" s="23">
        <f>B49+'Soil Moisture Worksheet'!K53</f>
        <v>259.90000000000003</v>
      </c>
      <c r="C50" s="24">
        <f>C49+'Application Rate'!B53</f>
        <v>175</v>
      </c>
    </row>
    <row r="51" spans="1:3" x14ac:dyDescent="0.2">
      <c r="A51" s="7">
        <f t="shared" si="0"/>
        <v>42492</v>
      </c>
      <c r="B51" s="23">
        <f>B50+'Soil Moisture Worksheet'!K54</f>
        <v>266.8</v>
      </c>
      <c r="C51" s="24">
        <f>C50+'Application Rate'!B54</f>
        <v>175</v>
      </c>
    </row>
    <row r="52" spans="1:3" x14ac:dyDescent="0.2">
      <c r="A52" s="7">
        <f t="shared" si="0"/>
        <v>42493</v>
      </c>
      <c r="B52" s="23">
        <f>B51+'Soil Moisture Worksheet'!K55</f>
        <v>272.7</v>
      </c>
      <c r="C52" s="24">
        <f>C51+'Application Rate'!B55</f>
        <v>175</v>
      </c>
    </row>
    <row r="53" spans="1:3" x14ac:dyDescent="0.2">
      <c r="A53" s="7">
        <f t="shared" si="0"/>
        <v>42494</v>
      </c>
      <c r="B53" s="23">
        <f>B52+'Soil Moisture Worksheet'!K56</f>
        <v>279.59999999999997</v>
      </c>
      <c r="C53" s="24">
        <f>C52+'Application Rate'!B56</f>
        <v>200</v>
      </c>
    </row>
    <row r="54" spans="1:3" x14ac:dyDescent="0.2">
      <c r="A54" s="7">
        <f t="shared" si="0"/>
        <v>42495</v>
      </c>
      <c r="B54" s="23">
        <f>B53+'Soil Moisture Worksheet'!K57</f>
        <v>285.39999999999998</v>
      </c>
      <c r="C54" s="24">
        <f>C53+'Application Rate'!B57</f>
        <v>200</v>
      </c>
    </row>
    <row r="55" spans="1:3" x14ac:dyDescent="0.2">
      <c r="A55" s="7">
        <f t="shared" si="0"/>
        <v>42496</v>
      </c>
      <c r="B55" s="23">
        <f>B54+'Soil Moisture Worksheet'!K58</f>
        <v>291.5</v>
      </c>
      <c r="C55" s="24">
        <f>C54+'Application Rate'!B58</f>
        <v>200</v>
      </c>
    </row>
    <row r="56" spans="1:3" x14ac:dyDescent="0.2">
      <c r="A56" s="7">
        <f t="shared" si="0"/>
        <v>42497</v>
      </c>
      <c r="B56" s="23">
        <f>B55+'Soil Moisture Worksheet'!K59</f>
        <v>298.60000000000002</v>
      </c>
      <c r="C56" s="24">
        <f>C55+'Application Rate'!B59</f>
        <v>200</v>
      </c>
    </row>
    <row r="57" spans="1:3" x14ac:dyDescent="0.2">
      <c r="A57" s="7">
        <f t="shared" si="0"/>
        <v>42498</v>
      </c>
      <c r="B57" s="23">
        <f>B56+'Soil Moisture Worksheet'!K60</f>
        <v>304.5</v>
      </c>
      <c r="C57" s="24">
        <f>C56+'Application Rate'!B60</f>
        <v>200</v>
      </c>
    </row>
    <row r="58" spans="1:3" x14ac:dyDescent="0.2">
      <c r="A58" s="7">
        <f t="shared" si="0"/>
        <v>42499</v>
      </c>
      <c r="B58" s="23">
        <f>B57+'Soil Moisture Worksheet'!K61</f>
        <v>310.60000000000002</v>
      </c>
      <c r="C58" s="24">
        <f>C57+'Application Rate'!B61</f>
        <v>200</v>
      </c>
    </row>
    <row r="59" spans="1:3" x14ac:dyDescent="0.2">
      <c r="A59" s="7">
        <f t="shared" si="0"/>
        <v>42500</v>
      </c>
      <c r="B59" s="23">
        <f>B58+'Soil Moisture Worksheet'!K62</f>
        <v>316.70000000000005</v>
      </c>
      <c r="C59" s="24">
        <f>C58+'Application Rate'!B62</f>
        <v>200</v>
      </c>
    </row>
    <row r="60" spans="1:3" x14ac:dyDescent="0.2">
      <c r="A60" s="7">
        <f t="shared" si="0"/>
        <v>42501</v>
      </c>
      <c r="B60" s="23">
        <f>B59+'Soil Moisture Worksheet'!K63</f>
        <v>323.20000000000005</v>
      </c>
      <c r="C60" s="24">
        <f>C59+'Application Rate'!B63</f>
        <v>225</v>
      </c>
    </row>
    <row r="61" spans="1:3" x14ac:dyDescent="0.2">
      <c r="A61" s="7">
        <f t="shared" si="0"/>
        <v>42502</v>
      </c>
      <c r="B61" s="23">
        <f>B60+'Soil Moisture Worksheet'!K64</f>
        <v>330.20000000000005</v>
      </c>
      <c r="C61" s="24">
        <f>C60+'Application Rate'!B64</f>
        <v>225</v>
      </c>
    </row>
    <row r="62" spans="1:3" x14ac:dyDescent="0.2">
      <c r="A62" s="7">
        <f t="shared" si="0"/>
        <v>42503</v>
      </c>
      <c r="B62" s="23">
        <f>B61+'Soil Moisture Worksheet'!K65</f>
        <v>337.1</v>
      </c>
      <c r="C62" s="24">
        <f>C61+'Application Rate'!B65</f>
        <v>225</v>
      </c>
    </row>
    <row r="63" spans="1:3" x14ac:dyDescent="0.2">
      <c r="A63" s="7">
        <f t="shared" si="0"/>
        <v>42504</v>
      </c>
      <c r="B63" s="23">
        <f>B62+'Soil Moisture Worksheet'!K66</f>
        <v>342.6</v>
      </c>
      <c r="C63" s="24">
        <f>C62+'Application Rate'!B66</f>
        <v>225</v>
      </c>
    </row>
    <row r="64" spans="1:3" x14ac:dyDescent="0.2">
      <c r="A64" s="7">
        <f t="shared" si="0"/>
        <v>42505</v>
      </c>
      <c r="B64" s="23">
        <f>B63+'Soil Moisture Worksheet'!K67</f>
        <v>349.5</v>
      </c>
      <c r="C64" s="24">
        <f>C63+'Application Rate'!B67</f>
        <v>225</v>
      </c>
    </row>
    <row r="65" spans="1:3" x14ac:dyDescent="0.2">
      <c r="A65" s="7">
        <f t="shared" si="0"/>
        <v>42506</v>
      </c>
      <c r="B65" s="23">
        <f>B64+'Soil Moisture Worksheet'!K68</f>
        <v>356.3</v>
      </c>
      <c r="C65" s="24">
        <f>C64+'Application Rate'!B68</f>
        <v>225</v>
      </c>
    </row>
    <row r="66" spans="1:3" x14ac:dyDescent="0.2">
      <c r="A66" s="7">
        <f t="shared" si="0"/>
        <v>42507</v>
      </c>
      <c r="B66" s="23">
        <f>B65+'Soil Moisture Worksheet'!K69</f>
        <v>361.8</v>
      </c>
      <c r="C66" s="24">
        <f>C65+'Application Rate'!B69</f>
        <v>225</v>
      </c>
    </row>
    <row r="67" spans="1:3" x14ac:dyDescent="0.2">
      <c r="A67" s="7">
        <f t="shared" si="0"/>
        <v>42508</v>
      </c>
      <c r="B67" s="23">
        <f>B66+'Soil Moisture Worksheet'!K70</f>
        <v>368.2</v>
      </c>
      <c r="C67" s="24">
        <f>C66+'Application Rate'!B70</f>
        <v>250</v>
      </c>
    </row>
    <row r="68" spans="1:3" x14ac:dyDescent="0.2">
      <c r="A68" s="7">
        <f t="shared" ref="A68:A86" si="1">A67+1</f>
        <v>42509</v>
      </c>
      <c r="B68" s="23">
        <f>B67+'Soil Moisture Worksheet'!K71</f>
        <v>375.5</v>
      </c>
      <c r="C68" s="24">
        <f>C67+'Application Rate'!B71</f>
        <v>250</v>
      </c>
    </row>
    <row r="69" spans="1:3" x14ac:dyDescent="0.2">
      <c r="A69" s="7">
        <f t="shared" si="1"/>
        <v>42510</v>
      </c>
      <c r="B69" s="23">
        <f>B68+'Soil Moisture Worksheet'!K72</f>
        <v>381.6</v>
      </c>
      <c r="C69" s="24">
        <f>C68+'Application Rate'!B72</f>
        <v>250</v>
      </c>
    </row>
    <row r="70" spans="1:3" x14ac:dyDescent="0.2">
      <c r="A70" s="7">
        <f t="shared" si="1"/>
        <v>42511</v>
      </c>
      <c r="B70" s="23">
        <f>B69+'Soil Moisture Worksheet'!K73</f>
        <v>386.70000000000005</v>
      </c>
      <c r="C70" s="24">
        <f>C69+'Application Rate'!B73</f>
        <v>250</v>
      </c>
    </row>
    <row r="71" spans="1:3" x14ac:dyDescent="0.2">
      <c r="A71" s="7">
        <f t="shared" si="1"/>
        <v>42512</v>
      </c>
      <c r="B71" s="23">
        <f>B70+'Soil Moisture Worksheet'!K74</f>
        <v>392.90000000000003</v>
      </c>
      <c r="C71" s="24">
        <f>C70+'Application Rate'!B74</f>
        <v>250</v>
      </c>
    </row>
    <row r="72" spans="1:3" x14ac:dyDescent="0.2">
      <c r="A72" s="7">
        <f t="shared" si="1"/>
        <v>42513</v>
      </c>
      <c r="B72" s="23">
        <f>B71+'Soil Moisture Worksheet'!K75</f>
        <v>398.90000000000003</v>
      </c>
      <c r="C72" s="24">
        <f>C71+'Application Rate'!B75</f>
        <v>250</v>
      </c>
    </row>
    <row r="73" spans="1:3" x14ac:dyDescent="0.2">
      <c r="A73" s="7">
        <f t="shared" si="1"/>
        <v>42514</v>
      </c>
      <c r="B73" s="23">
        <f>B72+'Soil Moisture Worksheet'!K76</f>
        <v>405.40000000000003</v>
      </c>
      <c r="C73" s="24">
        <f>C72+'Application Rate'!B76</f>
        <v>250</v>
      </c>
    </row>
    <row r="74" spans="1:3" x14ac:dyDescent="0.2">
      <c r="A74" s="7">
        <f t="shared" si="1"/>
        <v>42515</v>
      </c>
      <c r="B74" s="23">
        <f>B73+'Soil Moisture Worksheet'!K77</f>
        <v>412.1</v>
      </c>
      <c r="C74" s="24">
        <f>C73+'Application Rate'!B77</f>
        <v>275</v>
      </c>
    </row>
    <row r="75" spans="1:3" x14ac:dyDescent="0.2">
      <c r="A75" s="7">
        <f t="shared" si="1"/>
        <v>42516</v>
      </c>
      <c r="B75" s="23">
        <f>B74+'Soil Moisture Worksheet'!K78</f>
        <v>417.8</v>
      </c>
      <c r="C75" s="24">
        <f>C74+'Application Rate'!B78</f>
        <v>275</v>
      </c>
    </row>
    <row r="76" spans="1:3" x14ac:dyDescent="0.2">
      <c r="A76" s="7">
        <f t="shared" si="1"/>
        <v>42517</v>
      </c>
      <c r="B76" s="23">
        <f>B75+'Soil Moisture Worksheet'!K79</f>
        <v>423</v>
      </c>
      <c r="C76" s="24">
        <f>C75+'Application Rate'!B79</f>
        <v>275</v>
      </c>
    </row>
    <row r="77" spans="1:3" x14ac:dyDescent="0.2">
      <c r="A77" s="7">
        <f t="shared" si="1"/>
        <v>42518</v>
      </c>
      <c r="B77" s="23">
        <f>B76+'Soil Moisture Worksheet'!K80</f>
        <v>428.6</v>
      </c>
      <c r="C77" s="24">
        <f>C76+'Application Rate'!B80</f>
        <v>275</v>
      </c>
    </row>
    <row r="78" spans="1:3" x14ac:dyDescent="0.2">
      <c r="A78" s="7">
        <f t="shared" si="1"/>
        <v>42519</v>
      </c>
      <c r="B78" s="23">
        <f>B77+'Soil Moisture Worksheet'!K81</f>
        <v>434.6</v>
      </c>
      <c r="C78" s="24">
        <f>C77+'Application Rate'!B81</f>
        <v>275</v>
      </c>
    </row>
    <row r="79" spans="1:3" x14ac:dyDescent="0.2">
      <c r="A79" s="7">
        <f t="shared" si="1"/>
        <v>42520</v>
      </c>
      <c r="B79" s="23">
        <f>B78+'Soil Moisture Worksheet'!K82</f>
        <v>440.6</v>
      </c>
      <c r="C79" s="24">
        <f>C78+'Application Rate'!B82</f>
        <v>275</v>
      </c>
    </row>
    <row r="80" spans="1:3" x14ac:dyDescent="0.2">
      <c r="A80" s="7">
        <f t="shared" si="1"/>
        <v>42521</v>
      </c>
      <c r="B80" s="23">
        <f>B79+'Soil Moisture Worksheet'!K83</f>
        <v>446.70000000000005</v>
      </c>
      <c r="C80" s="24">
        <f>C79+'Application Rate'!B83</f>
        <v>275</v>
      </c>
    </row>
    <row r="81" spans="1:3" x14ac:dyDescent="0.2">
      <c r="A81" s="7">
        <f t="shared" si="1"/>
        <v>42522</v>
      </c>
      <c r="B81" s="23">
        <f>B80+'Soil Moisture Worksheet'!K84</f>
        <v>452.6</v>
      </c>
      <c r="C81" s="24">
        <f>C80+'Application Rate'!B84</f>
        <v>300</v>
      </c>
    </row>
    <row r="82" spans="1:3" x14ac:dyDescent="0.2">
      <c r="A82" s="7">
        <f t="shared" si="1"/>
        <v>42523</v>
      </c>
      <c r="B82" s="23">
        <f>B81+'Soil Moisture Worksheet'!K85</f>
        <v>459.1</v>
      </c>
      <c r="C82" s="24">
        <f>C81+'Application Rate'!B85</f>
        <v>300</v>
      </c>
    </row>
    <row r="83" spans="1:3" x14ac:dyDescent="0.2">
      <c r="A83" s="7">
        <f t="shared" si="1"/>
        <v>42524</v>
      </c>
      <c r="B83" s="23">
        <f>B82+'Soil Moisture Worksheet'!K86</f>
        <v>465.90000000000003</v>
      </c>
      <c r="C83" s="24">
        <f>C82+'Application Rate'!B86</f>
        <v>300</v>
      </c>
    </row>
    <row r="84" spans="1:3" x14ac:dyDescent="0.2">
      <c r="A84" s="7">
        <f t="shared" si="1"/>
        <v>42525</v>
      </c>
      <c r="B84" s="23">
        <f>B83+'Soil Moisture Worksheet'!K87</f>
        <v>472.40000000000003</v>
      </c>
      <c r="C84" s="24">
        <f>C83+'Application Rate'!B87</f>
        <v>300</v>
      </c>
    </row>
    <row r="85" spans="1:3" x14ac:dyDescent="0.2">
      <c r="A85" s="7">
        <f t="shared" si="1"/>
        <v>42526</v>
      </c>
      <c r="B85" s="23">
        <f>B84+'Soil Moisture Worksheet'!K88</f>
        <v>478.8</v>
      </c>
      <c r="C85" s="24">
        <f>C84+'Application Rate'!B88</f>
        <v>300</v>
      </c>
    </row>
    <row r="86" spans="1:3" x14ac:dyDescent="0.2">
      <c r="A86" s="7">
        <f t="shared" si="1"/>
        <v>42527</v>
      </c>
      <c r="B86" s="23">
        <f>B85+'Soil Moisture Worksheet'!K89</f>
        <v>485.1</v>
      </c>
      <c r="C86" s="24">
        <f>C85+'Application Rate'!B89</f>
        <v>300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Soil Moisture Worksheet</vt:lpstr>
      <vt:lpstr>Application Rate</vt:lpstr>
      <vt:lpstr>Soil Moisture Graph</vt:lpstr>
      <vt:lpstr>ETc adj</vt:lpstr>
      <vt:lpstr>Crop Stress Factor</vt:lpstr>
      <vt:lpstr>Cumulative ET vs. Irrigation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eharmsen</dc:creator>
  <cp:lastModifiedBy>Eric Harmsen</cp:lastModifiedBy>
  <dcterms:created xsi:type="dcterms:W3CDTF">2008-03-04T16:15:06Z</dcterms:created>
  <dcterms:modified xsi:type="dcterms:W3CDTF">2019-03-04T18:38:41Z</dcterms:modified>
</cp:coreProperties>
</file>